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24" windowHeight="7800"/>
  </bookViews>
  <sheets>
    <sheet name="SUGAR MCC'S-1" sheetId="4" r:id="rId1"/>
  </sheets>
  <definedNames>
    <definedName name="_xlnm.Print_Area" localSheetId="0">'SUGAR MCC''S-1'!$A$1:$W$304</definedName>
  </definedNames>
  <calcPr calcId="124519" concurrentCalc="0"/>
</workbook>
</file>

<file path=xl/calcChain.xml><?xml version="1.0" encoding="utf-8"?>
<calcChain xmlns="http://schemas.openxmlformats.org/spreadsheetml/2006/main">
  <c r="C211" i="4"/>
  <c r="C193"/>
  <c r="C165"/>
  <c r="C142"/>
  <c r="C118"/>
  <c r="C38"/>
  <c r="C16"/>
  <c r="O26"/>
  <c r="P26"/>
  <c r="K26"/>
  <c r="O277"/>
  <c r="P277"/>
  <c r="O276"/>
  <c r="P276"/>
  <c r="O263"/>
  <c r="P263"/>
  <c r="O59"/>
  <c r="P59"/>
  <c r="K59"/>
  <c r="O51"/>
  <c r="P51"/>
  <c r="K51"/>
  <c r="O113"/>
  <c r="O114"/>
  <c r="O115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6"/>
  <c r="O117"/>
  <c r="O118"/>
  <c r="O137"/>
  <c r="O138"/>
  <c r="O139"/>
  <c r="O123"/>
  <c r="O124"/>
  <c r="O125"/>
  <c r="O126"/>
  <c r="O127"/>
  <c r="O128"/>
  <c r="O129"/>
  <c r="O130"/>
  <c r="O131"/>
  <c r="O132"/>
  <c r="O133"/>
  <c r="O134"/>
  <c r="O135"/>
  <c r="O136"/>
  <c r="O140"/>
  <c r="O141"/>
  <c r="O142"/>
  <c r="O159"/>
  <c r="O160"/>
  <c r="O161"/>
  <c r="O147"/>
  <c r="O148"/>
  <c r="O149"/>
  <c r="O150"/>
  <c r="O151"/>
  <c r="O152"/>
  <c r="O153"/>
  <c r="O154"/>
  <c r="O155"/>
  <c r="O156"/>
  <c r="O157"/>
  <c r="O158"/>
  <c r="O162"/>
  <c r="O163"/>
  <c r="O164"/>
  <c r="O165"/>
  <c r="O81"/>
  <c r="O82"/>
  <c r="O83"/>
  <c r="O87"/>
  <c r="O43"/>
  <c r="O44"/>
  <c r="O45"/>
  <c r="O46"/>
  <c r="O47"/>
  <c r="O48"/>
  <c r="O49"/>
  <c r="O50"/>
  <c r="O52"/>
  <c r="O53"/>
  <c r="O54"/>
  <c r="O55"/>
  <c r="O56"/>
  <c r="O57"/>
  <c r="O58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4"/>
  <c r="O88"/>
  <c r="P84"/>
  <c r="O272"/>
  <c r="O273"/>
  <c r="O274"/>
  <c r="O275"/>
  <c r="O278"/>
  <c r="O279"/>
  <c r="O280"/>
  <c r="O281"/>
  <c r="O283"/>
  <c r="P272"/>
  <c r="P273"/>
  <c r="P274"/>
  <c r="P275"/>
  <c r="P278"/>
  <c r="P279"/>
  <c r="P280"/>
  <c r="P281"/>
  <c r="P282"/>
  <c r="P283"/>
  <c r="O282"/>
  <c r="K274"/>
  <c r="K273"/>
  <c r="K272"/>
  <c r="O257"/>
  <c r="O258"/>
  <c r="O259"/>
  <c r="O260"/>
  <c r="O264"/>
  <c r="O265"/>
  <c r="O266"/>
  <c r="O267"/>
  <c r="P257"/>
  <c r="P258"/>
  <c r="P259"/>
  <c r="P260"/>
  <c r="P264"/>
  <c r="P265"/>
  <c r="P266"/>
  <c r="P267"/>
  <c r="K260"/>
  <c r="K258"/>
  <c r="Q251"/>
  <c r="R251" s="1"/>
  <c r="P250"/>
  <c r="O250"/>
  <c r="K250"/>
  <c r="P249"/>
  <c r="O249"/>
  <c r="K249"/>
  <c r="P248"/>
  <c r="O248"/>
  <c r="K248"/>
  <c r="P247"/>
  <c r="O247"/>
  <c r="K247"/>
  <c r="P246"/>
  <c r="O246"/>
  <c r="K246"/>
  <c r="P245"/>
  <c r="O245"/>
  <c r="K245"/>
  <c r="K240"/>
  <c r="M234"/>
  <c r="M241" s="1"/>
  <c r="M251"/>
  <c r="L234"/>
  <c r="L241"/>
  <c r="L251"/>
  <c r="O230"/>
  <c r="O231"/>
  <c r="O232"/>
  <c r="O233"/>
  <c r="O234"/>
  <c r="Q234"/>
  <c r="R234"/>
  <c r="P230"/>
  <c r="P231"/>
  <c r="P232"/>
  <c r="P233"/>
  <c r="P234"/>
  <c r="K233"/>
  <c r="K232"/>
  <c r="K231"/>
  <c r="K230"/>
  <c r="O221"/>
  <c r="O222"/>
  <c r="O224"/>
  <c r="Q224"/>
  <c r="R224"/>
  <c r="P221"/>
  <c r="P222"/>
  <c r="P224"/>
  <c r="K221"/>
  <c r="O215"/>
  <c r="O217"/>
  <c r="Q217"/>
  <c r="R217"/>
  <c r="P215"/>
  <c r="P217"/>
  <c r="O207"/>
  <c r="O208"/>
  <c r="O209"/>
  <c r="O198"/>
  <c r="O199"/>
  <c r="O200"/>
  <c r="O202"/>
  <c r="O203"/>
  <c r="F204"/>
  <c r="O204"/>
  <c r="O205"/>
  <c r="O206"/>
  <c r="O210"/>
  <c r="O211"/>
  <c r="Q211"/>
  <c r="R211"/>
  <c r="P189"/>
  <c r="P190"/>
  <c r="P191"/>
  <c r="P169"/>
  <c r="P170"/>
  <c r="P171"/>
  <c r="P172"/>
  <c r="P173"/>
  <c r="P174"/>
  <c r="P175"/>
  <c r="P176"/>
  <c r="P177"/>
  <c r="P178"/>
  <c r="P179"/>
  <c r="P180"/>
  <c r="P181"/>
  <c r="P182"/>
  <c r="P183"/>
  <c r="P184"/>
  <c r="F185"/>
  <c r="P185"/>
  <c r="F186"/>
  <c r="P186"/>
  <c r="P188"/>
  <c r="P192"/>
  <c r="P193"/>
  <c r="P207"/>
  <c r="P208"/>
  <c r="P209"/>
  <c r="P198"/>
  <c r="P199"/>
  <c r="P200"/>
  <c r="P201"/>
  <c r="P202"/>
  <c r="P203"/>
  <c r="P204"/>
  <c r="P205"/>
  <c r="P206"/>
  <c r="P210"/>
  <c r="P211"/>
  <c r="K206"/>
  <c r="K205"/>
  <c r="K204"/>
  <c r="K203"/>
  <c r="K202"/>
  <c r="K201"/>
  <c r="K200"/>
  <c r="K199"/>
  <c r="K198"/>
  <c r="O189"/>
  <c r="O190"/>
  <c r="O191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8"/>
  <c r="O192"/>
  <c r="O193"/>
  <c r="Q193"/>
  <c r="R193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Q165"/>
  <c r="R165"/>
  <c r="P159"/>
  <c r="P160"/>
  <c r="P161"/>
  <c r="P147"/>
  <c r="P148"/>
  <c r="P149"/>
  <c r="P150"/>
  <c r="P151"/>
  <c r="P152"/>
  <c r="P153"/>
  <c r="P154"/>
  <c r="P155"/>
  <c r="P156"/>
  <c r="P157"/>
  <c r="P158"/>
  <c r="P162"/>
  <c r="P163"/>
  <c r="P164"/>
  <c r="P165"/>
  <c r="K158"/>
  <c r="K157"/>
  <c r="K156"/>
  <c r="K155"/>
  <c r="K154"/>
  <c r="K153"/>
  <c r="K152"/>
  <c r="K151"/>
  <c r="K150"/>
  <c r="K149"/>
  <c r="K148"/>
  <c r="K147"/>
  <c r="Q142"/>
  <c r="R142"/>
  <c r="P137"/>
  <c r="P138"/>
  <c r="P139"/>
  <c r="P128"/>
  <c r="P129"/>
  <c r="P130"/>
  <c r="P131"/>
  <c r="P132"/>
  <c r="P133"/>
  <c r="P134"/>
  <c r="P135"/>
  <c r="P136"/>
  <c r="P140"/>
  <c r="P141"/>
  <c r="P142"/>
  <c r="K135"/>
  <c r="K134"/>
  <c r="K133"/>
  <c r="K132"/>
  <c r="K131"/>
  <c r="K130"/>
  <c r="K129"/>
  <c r="K128"/>
  <c r="P127"/>
  <c r="K127"/>
  <c r="P126"/>
  <c r="K126"/>
  <c r="P125"/>
  <c r="K125"/>
  <c r="P124"/>
  <c r="K124"/>
  <c r="P123"/>
  <c r="K123"/>
  <c r="Q118"/>
  <c r="R118"/>
  <c r="P113"/>
  <c r="P114"/>
  <c r="P115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6"/>
  <c r="P117"/>
  <c r="P118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Q88"/>
  <c r="R88"/>
  <c r="P81"/>
  <c r="P82"/>
  <c r="P83"/>
  <c r="P87"/>
  <c r="P44"/>
  <c r="P45"/>
  <c r="P46"/>
  <c r="P47"/>
  <c r="P48"/>
  <c r="P49"/>
  <c r="P50"/>
  <c r="P52"/>
  <c r="P53"/>
  <c r="P54"/>
  <c r="P55"/>
  <c r="P56"/>
  <c r="P57"/>
  <c r="P58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8"/>
  <c r="K76"/>
  <c r="K75"/>
  <c r="K74"/>
  <c r="K73"/>
  <c r="K72"/>
  <c r="K71"/>
  <c r="K70"/>
  <c r="K69"/>
  <c r="K68"/>
  <c r="K67"/>
  <c r="K66"/>
  <c r="K65"/>
  <c r="K64"/>
  <c r="K63"/>
  <c r="K62"/>
  <c r="K61"/>
  <c r="K60"/>
  <c r="K58"/>
  <c r="K57"/>
  <c r="K56"/>
  <c r="K55"/>
  <c r="K54"/>
  <c r="K53"/>
  <c r="K52"/>
  <c r="K50"/>
  <c r="K49"/>
  <c r="K48"/>
  <c r="K47"/>
  <c r="K46"/>
  <c r="K45"/>
  <c r="K44"/>
  <c r="P43"/>
  <c r="K43"/>
  <c r="O21"/>
  <c r="O22"/>
  <c r="O23"/>
  <c r="O24"/>
  <c r="O25"/>
  <c r="O27"/>
  <c r="O28"/>
  <c r="O29"/>
  <c r="O30"/>
  <c r="O38"/>
  <c r="Q38"/>
  <c r="R38"/>
  <c r="P21"/>
  <c r="P22"/>
  <c r="P23"/>
  <c r="P24"/>
  <c r="P25"/>
  <c r="P27"/>
  <c r="P28"/>
  <c r="P29"/>
  <c r="P30"/>
  <c r="P38"/>
  <c r="K30"/>
  <c r="K29"/>
  <c r="K27"/>
  <c r="K25"/>
  <c r="K24"/>
  <c r="K23"/>
  <c r="K22"/>
  <c r="K21"/>
  <c r="O5"/>
  <c r="O6"/>
  <c r="O7"/>
  <c r="O8"/>
  <c r="O9"/>
  <c r="O16"/>
  <c r="Q16"/>
  <c r="R16"/>
  <c r="P5"/>
  <c r="P6"/>
  <c r="P7"/>
  <c r="P8"/>
  <c r="P9"/>
  <c r="P16"/>
  <c r="K8"/>
  <c r="K7"/>
  <c r="K6"/>
</calcChain>
</file>

<file path=xl/sharedStrings.xml><?xml version="1.0" encoding="utf-8"?>
<sst xmlns="http://schemas.openxmlformats.org/spreadsheetml/2006/main" count="1043" uniqueCount="271">
  <si>
    <t>INCOMMER FEEDER</t>
  </si>
  <si>
    <t xml:space="preserve">SPARE FEEDER 1 </t>
  </si>
  <si>
    <t>EQUIPMENT NAME</t>
  </si>
  <si>
    <t>TOTAL QTY</t>
  </si>
  <si>
    <t>TYPE OF MOTOR</t>
  </si>
  <si>
    <t>TYPE OF STARTER</t>
  </si>
  <si>
    <t>REMARK</t>
  </si>
  <si>
    <t>WORKING LOAD</t>
  </si>
  <si>
    <t>STANDBY LOAD</t>
  </si>
  <si>
    <t>TEFC sq cage</t>
  </si>
  <si>
    <t>DOL</t>
  </si>
  <si>
    <t>-</t>
  </si>
  <si>
    <t>SUPPLY FEEDER</t>
  </si>
  <si>
    <t>75 KVAR  CAPACITOR FEEDER</t>
  </si>
  <si>
    <t>WITH PB &amp; TIMER</t>
  </si>
  <si>
    <t>PUSH BUTTON QTY</t>
  </si>
  <si>
    <t>Sr No</t>
  </si>
  <si>
    <t xml:space="preserve">KW </t>
  </si>
  <si>
    <t>RPM</t>
  </si>
  <si>
    <t>S/D</t>
  </si>
  <si>
    <t>CONTROL TRANSFORMER</t>
  </si>
  <si>
    <t xml:space="preserve">PLUG SOCKET </t>
  </si>
  <si>
    <t>TEFC SQ CAGE</t>
  </si>
  <si>
    <t>NA</t>
  </si>
  <si>
    <t xml:space="preserve">SUPPLY FEEDER </t>
  </si>
  <si>
    <t>07.08.19 (REV-03)</t>
  </si>
  <si>
    <t>100 A,MCCB</t>
  </si>
  <si>
    <t>MCC  1- CANE PREPARATION PANEL.</t>
  </si>
  <si>
    <t>INCOMMER IN AMP(I)</t>
  </si>
  <si>
    <t>CANE UNLOADER THREE MOTION TROLLY -3 NOS</t>
  </si>
  <si>
    <t>CRANE DUTY</t>
  </si>
  <si>
    <t>250A  MCCB</t>
  </si>
  <si>
    <t>CANE CHOPPER (NEW)</t>
  </si>
  <si>
    <t>SQ. CAGE</t>
  </si>
  <si>
    <t>STAR /DELTA</t>
  </si>
  <si>
    <t xml:space="preserve">CANE LEVELLER </t>
  </si>
  <si>
    <t>SLIPRING</t>
  </si>
  <si>
    <t>DOL +FCMA</t>
  </si>
  <si>
    <t xml:space="preserve">MILL ROLLER LATHE </t>
  </si>
  <si>
    <t xml:space="preserve">FIBRIZER OIL PUMP PANEL </t>
  </si>
  <si>
    <t>3PH + N ,32A MCCB</t>
  </si>
  <si>
    <t xml:space="preserve">CONTROL SUPPLY FOR FCMA  </t>
  </si>
  <si>
    <t>P+N  ,32 DP MCB</t>
  </si>
  <si>
    <t>150 KVAR</t>
  </si>
  <si>
    <t>MCC 2-  MILL HOUSE MCC PANEL</t>
  </si>
  <si>
    <t>IMBIBITION  JUICE PUMP FOR MILL -1 TO 4</t>
  </si>
  <si>
    <t>2W+2S (NEW)</t>
  </si>
  <si>
    <t>UNSCREENED JUICE PUMP -01 &amp; 02</t>
  </si>
  <si>
    <t>1W+1S</t>
  </si>
  <si>
    <t>SCREENED JUICE PUMP-01 &amp; 02</t>
  </si>
  <si>
    <t>IMBIBTION WATER PUMP -01 &amp; 02</t>
  </si>
  <si>
    <t>RAKE TYPE  INTER CARRIER ( FROM 2ND MILL TO 3RD MILL &amp; 3RD MILL TO 1ST MILL)</t>
  </si>
  <si>
    <t xml:space="preserve">MILL HYDRAULIC MOTOR </t>
  </si>
  <si>
    <t>MILL HOUSE CRANE</t>
  </si>
  <si>
    <t>MILL LUBRICATOR</t>
  </si>
  <si>
    <t>3PH + N</t>
  </si>
  <si>
    <t>MILL PLANATORY GEAR BOX OIL PUMP I ST MILL</t>
  </si>
  <si>
    <t>50 KVAR  CAPACITOR FEEDER</t>
  </si>
  <si>
    <t>MILL HOUSE AIR CONDITIONING</t>
  </si>
  <si>
    <t>32 A, MCCB</t>
  </si>
  <si>
    <t>630AMP ,MCCB</t>
  </si>
  <si>
    <t>50 KVAR</t>
  </si>
  <si>
    <t>PHOSPHATE TANK</t>
  </si>
  <si>
    <t>PHOSPHATE  DOSING  PUMP</t>
  </si>
  <si>
    <t>JUICE SULPHITOR DRIVE</t>
  </si>
  <si>
    <t>PUMP FOR FILTRATE RECEVING TANK</t>
  </si>
  <si>
    <t xml:space="preserve">AIR COMPRESSORS </t>
  </si>
  <si>
    <t>LIQUIDATING PUMP</t>
  </si>
  <si>
    <t>GRIT SCREW CONVEYER /GRIT CATCHER</t>
  </si>
  <si>
    <t>INSTRUMENTATION AIR COMPRESSORS</t>
  </si>
  <si>
    <t>M.O.L PREPARATION  PUMP</t>
  </si>
  <si>
    <t>MUD  OVER FLOW  PUMP</t>
  </si>
  <si>
    <t>LIME CLASSIFIER</t>
  </si>
  <si>
    <t xml:space="preserve">VACCUM  FILTER DRIVE </t>
  </si>
  <si>
    <t xml:space="preserve">AIR COMPRESSORS FOR SULPHER BURNER 400 M3 </t>
  </si>
  <si>
    <t>VACUMM  PUMP700 M3</t>
  </si>
  <si>
    <t xml:space="preserve">AGITATOR </t>
  </si>
  <si>
    <t>MUD FILTER</t>
  </si>
  <si>
    <t>MUD CLARIFIER</t>
  </si>
  <si>
    <t xml:space="preserve">CAKE WASH WATER PUMP </t>
  </si>
  <si>
    <t xml:space="preserve">BAGACILLO BLOWER </t>
  </si>
  <si>
    <t>MUD BELT CONVEYOR</t>
  </si>
  <si>
    <t>FEED MIXER</t>
  </si>
  <si>
    <t xml:space="preserve">MUD RECIRCULATION  PUMP </t>
  </si>
  <si>
    <t>LIME SLACKER</t>
  </si>
  <si>
    <t>MOL. LIME  TANK DRIVE</t>
  </si>
  <si>
    <t>CLEAR JUICE PUMP FOR FILTER PRESS</t>
  </si>
  <si>
    <t>SULPHUR BURNER FOR JUICE SULPHITATION</t>
  </si>
  <si>
    <t>SULPHUR BURNER FOR SYRUP SULPHITATION</t>
  </si>
  <si>
    <t>AIR DRYER (DEHUMIDIFIER)</t>
  </si>
  <si>
    <t>AIR BLOWER FOR SULPHUR BURNER (JUICE)</t>
  </si>
  <si>
    <t>AIR BLOWER FOR SULPHUR BURNER (SYRUP)</t>
  </si>
  <si>
    <t>TREATED JUICE PUMP</t>
  </si>
  <si>
    <t>FILTERED CLEAR JUICE PUMP</t>
  </si>
  <si>
    <t xml:space="preserve"> Sulphur Burner Heating element control panel , 100kg / Hr, 2KWx14nos</t>
  </si>
  <si>
    <t>63 A, MCCB,NEW FILTER MOTOR</t>
  </si>
  <si>
    <t xml:space="preserve">AUTO PH CONTROL SYSTEM </t>
  </si>
  <si>
    <t>32 A, MCCB,NEW FILTER MOTOR</t>
  </si>
  <si>
    <t>63 A,MCCB</t>
  </si>
  <si>
    <t>630 AMP ,MCCB</t>
  </si>
  <si>
    <t>75 KVAR</t>
  </si>
  <si>
    <t>630AMP, MCCB</t>
  </si>
  <si>
    <t>CONDENSATE  PUMP  FOR JH ( 1 TO 5)</t>
  </si>
  <si>
    <t>WEIGHED JUICE PUMP</t>
  </si>
  <si>
    <t>WEIGHTED MIXED  JUICE PUMP - NEW</t>
  </si>
  <si>
    <t>PUMP FOR CHECK WEIGHING SCALE</t>
  </si>
  <si>
    <t>CONDENSATE  PUMP  FOR VLJH ( 1 TO 2)</t>
  </si>
  <si>
    <t>DOSING PUMP</t>
  </si>
  <si>
    <t>COND. EXTRACTION PUMP FOR 1 &amp; 2 QUAD</t>
  </si>
  <si>
    <t>COND. EXTRACTION PUMP FOR 3 &amp; 4 QUAD</t>
  </si>
  <si>
    <t>COND. EXTRACTION PUMP FOR VC</t>
  </si>
  <si>
    <t>SYRUP EXTRACTION PUMP -1 &amp; 2</t>
  </si>
  <si>
    <t>COND. EXTRACTION PUMP</t>
  </si>
  <si>
    <t>SUPHITED SYRUP PUMP</t>
  </si>
  <si>
    <t xml:space="preserve">DRIVE FOR PHOSPHATE  STORING </t>
  </si>
  <si>
    <t>PHOSPHATE  SLURRY PUMP</t>
  </si>
  <si>
    <t>OIL SKIMMER MOTOR</t>
  </si>
  <si>
    <t>SYRUP TRANSFER PUMP</t>
  </si>
  <si>
    <t>CLEAR JUICE  TRANSFER PUMP</t>
  </si>
  <si>
    <t>COND. PUMP FOR JH CLEAR JUICE</t>
  </si>
  <si>
    <t xml:space="preserve">SPARE FEEDER 2 </t>
  </si>
  <si>
    <t xml:space="preserve">SPARE FEEDER 3 </t>
  </si>
  <si>
    <t>63 A, MCCB</t>
  </si>
  <si>
    <t xml:space="preserve"> MCC 7 - CRYSTALIZER MCC PANEL </t>
  </si>
  <si>
    <t>CAUSTIC SODA TANK (AIR COOLED CRYSTALLIZER SODA TANK)</t>
  </si>
  <si>
    <t>MOLASSES CONDITIONER - AH1 &amp;BH 2, CL3</t>
  </si>
  <si>
    <t xml:space="preserve"> CONDENSATE PUMP FOR VAPOUR </t>
  </si>
  <si>
    <t xml:space="preserve"> CONDENSATE PUMP FOR  EXHAUST</t>
  </si>
  <si>
    <t xml:space="preserve">SEED CRYSTALLIZER </t>
  </si>
  <si>
    <t>SEED  ELEVATOR</t>
  </si>
  <si>
    <t>DRY SEED CRYSTALLIZER</t>
  </si>
  <si>
    <t xml:space="preserve">VACCUM CRYSTALLIZER - ABC </t>
  </si>
  <si>
    <t>AIR COOLED CRYSTALLIZER  B</t>
  </si>
  <si>
    <t>AIR COOLED CRYSTALLIZER - 65 T B1 (NEW)</t>
  </si>
  <si>
    <t>AIR COOLED CRYSTALLIZER - 65 T B2</t>
  </si>
  <si>
    <t>VERTICAL CONT,. CRYT. 180 T</t>
  </si>
  <si>
    <t>VERTICAL CONT,. CRYT. 450 T</t>
  </si>
  <si>
    <t>WATER COOLED  CRYSTALLIZER 65 T   FOR MASS 'ABC  MASSCUITE'</t>
  </si>
  <si>
    <t>MOLASSES PUMP FOR A</t>
  </si>
  <si>
    <t>MOLASSES PUMP FOR B</t>
  </si>
  <si>
    <t>MOLASSES PUMP FOR C</t>
  </si>
  <si>
    <t>B &amp; C LIQUIDATION PUMPS</t>
  </si>
  <si>
    <t>COLD WATER PUMP</t>
  </si>
  <si>
    <t>HOT WATER PUMP</t>
  </si>
  <si>
    <t xml:space="preserve"> VACCUM PUMP</t>
  </si>
  <si>
    <t>MELT PUMP</t>
  </si>
  <si>
    <t>SUGAR MELTER</t>
  </si>
  <si>
    <t>PUG MILL FOR A  C/F MACHINE</t>
  </si>
  <si>
    <t>SUPERHEATED WASH WATER PUMP</t>
  </si>
  <si>
    <t>WATER HEATER FOR  C/F MACHINE</t>
  </si>
  <si>
    <t>COMPRESSOR FOR C/F</t>
  </si>
  <si>
    <t xml:space="preserve">MOLASSES PUMP FOR AH </t>
  </si>
  <si>
    <t xml:space="preserve">MOLASSES PUMP FOR AL </t>
  </si>
  <si>
    <t>PUG MILL FOR FLAT BOTTOM C/F(A)</t>
  </si>
  <si>
    <t>MAGAMA MIXTURE FOR CF</t>
  </si>
  <si>
    <t>MAGAMA MIXTURE FOR B&amp;C</t>
  </si>
  <si>
    <t>MAGAMA PUMP  FOR CF</t>
  </si>
  <si>
    <t>B/CA-MAGMA PUMP</t>
  </si>
  <si>
    <t>CH-MOLASSES PUMP</t>
  </si>
  <si>
    <t>CL-MOLASSES PUMP</t>
  </si>
  <si>
    <t>BH MOLASSES PUMP</t>
  </si>
  <si>
    <t>CAUSTIC SODA PUMP</t>
  </si>
  <si>
    <t xml:space="preserve">MAGAMA MIXTURE </t>
  </si>
  <si>
    <t>WEIGHTED MOLASSES PUMP</t>
  </si>
  <si>
    <t>FINAL MOLASSES PUMP BELOW MC</t>
  </si>
  <si>
    <t>SUPPLY FEEDER FOR SUGAR MCC PANEL</t>
  </si>
  <si>
    <t>AUXILIARY AIR FANS</t>
  </si>
  <si>
    <t xml:space="preserve">SUGAR  BUCKET ELEVATOR </t>
  </si>
  <si>
    <t xml:space="preserve">SUGAR GRADER </t>
  </si>
  <si>
    <t xml:space="preserve"> SUPPLY FEEDER TO FINAL MOLASSES PUMP WEIGHING SCALE </t>
  </si>
  <si>
    <t xml:space="preserve">DRY SEED BELT CONVEYOR / SUAGAR  BELT CONVEYOR TO SUGAR ELEVATOR </t>
  </si>
  <si>
    <t>MULTI TRAY GRASS HOPPER</t>
  </si>
  <si>
    <t>MOLASSES RECIRCULATION PUMP</t>
  </si>
  <si>
    <t>DRY SEED MAGMA PUMP</t>
  </si>
  <si>
    <t>DRY SEED MAGMA MIXTURE</t>
  </si>
  <si>
    <t>400 AMP ,MCCB</t>
  </si>
  <si>
    <t>Equipement Name</t>
  </si>
  <si>
    <t>HP</t>
  </si>
  <si>
    <t>Qty</t>
  </si>
  <si>
    <t xml:space="preserve">Type of motor </t>
  </si>
  <si>
    <t>Type of starter</t>
  </si>
  <si>
    <t xml:space="preserve">continuous type Centrifugal machine  for 'C - Fore worker Masscuite </t>
  </si>
  <si>
    <t>ASD</t>
  </si>
  <si>
    <t>800 AMP, MDO ACB</t>
  </si>
  <si>
    <t xml:space="preserve">continuous type Centrifugal machine  for 'B AFTER &amp; C AFTER  - worker Masscuite </t>
  </si>
  <si>
    <t>continuous type Centrifugal machine  for C AFTER  - worker Masscuite  -NEW</t>
  </si>
  <si>
    <t>**</t>
  </si>
  <si>
    <t>Equipment Name</t>
  </si>
  <si>
    <t>Type of Motor</t>
  </si>
  <si>
    <t>Type of Starter</t>
  </si>
  <si>
    <t>Remark</t>
  </si>
  <si>
    <t>Primary Clarifier</t>
  </si>
  <si>
    <t>Fixed Aerators</t>
  </si>
  <si>
    <t>Floating Aerator</t>
  </si>
  <si>
    <t>Secondary Clarifier</t>
  </si>
  <si>
    <t>315 AMP,  MCCB</t>
  </si>
  <si>
    <t xml:space="preserve">FINAL MOLASSES PUMP WEIGHING SCALE </t>
  </si>
  <si>
    <t>EXSISTING</t>
  </si>
  <si>
    <t>63A ,MCCB</t>
  </si>
  <si>
    <t>LATHE MACHINE 8' BED LENGTH GAP TYPE</t>
  </si>
  <si>
    <t>LATHE MACHINE 10 ' BED LENGTH GAP TYPE</t>
  </si>
  <si>
    <t>SHAPING MACHINE MAX. STROKE 24"</t>
  </si>
  <si>
    <t>PLANNING  MACHINE MAX. STROKE 8"</t>
  </si>
  <si>
    <t>PILLIAR DRILING MACHINE</t>
  </si>
  <si>
    <t>SAW CUTTING MACHINE</t>
  </si>
  <si>
    <t>25 KW</t>
  </si>
  <si>
    <t xml:space="preserve"> HP</t>
  </si>
  <si>
    <t>Type of motor</t>
  </si>
  <si>
    <t xml:space="preserve">Push button station  IP 65 (Outdoor) with 1NO for On + 1NC </t>
  </si>
  <si>
    <t>The Remote Control Station shall be IP – 55 / 65 in VFD supplier’s scope, the remote push button shall have ammeter, RPM meter, On / off push button,  speed  raise, lower P.B., on off trip cluster type LED lamps etc</t>
  </si>
  <si>
    <t>MOTOR LIST FOR SUGAR  SECTION ( MCC / VFD  PANEL) -ALL ARE NEW WITH IEC 60439.(FUSE LESS SYSTEM)</t>
  </si>
  <si>
    <t xml:space="preserve"> INJECTION PUMP FOR VACCUM PAN (180HP SLIP RING) -1 1500 M3</t>
  </si>
  <si>
    <t>FCMA</t>
  </si>
  <si>
    <t>INJECTION AIR EJECTOR 750 M3</t>
  </si>
  <si>
    <t>SERVICE WATER PUMP</t>
  </si>
  <si>
    <t>PRIMING  PUMP FOR INJECTION WATER PUMP</t>
  </si>
  <si>
    <t>1000AMP ,MDO ACB</t>
  </si>
  <si>
    <t>CAPACITOR 150 KVAR</t>
  </si>
  <si>
    <t xml:space="preserve">SPRAY WATER  PUMP -1 2&amp;,3 1100 M3/HR </t>
  </si>
  <si>
    <t xml:space="preserve">SPRAY WATER  PUMP -1  2000 M3/HR </t>
  </si>
  <si>
    <t>PRIMING PUMP</t>
  </si>
  <si>
    <t>POWER SUPPLY TO RAW WATER PUMP AT RAW WATER STORAGE TANK</t>
  </si>
  <si>
    <t>SUPPLY FEEDER-125A MCCB</t>
  </si>
  <si>
    <t xml:space="preserve">75 KVAR  CAPACITOR </t>
  </si>
  <si>
    <t>63A</t>
  </si>
  <si>
    <t>SPARE STARTER FEEDER 45 KW</t>
  </si>
  <si>
    <t>SPARESTARTER FEEDER  110 KW</t>
  </si>
  <si>
    <t>SPARE STARTER FEEDER 1 ,132 KW</t>
  </si>
  <si>
    <t>SPARE STARTER FEEDER 2, 75 KW</t>
  </si>
  <si>
    <t>SPARE STARTER FEEDER</t>
  </si>
  <si>
    <t xml:space="preserve">SPARE STARTER FEEDER 1 </t>
  </si>
  <si>
    <t xml:space="preserve">SPARE STARTER FEEDER 2 </t>
  </si>
  <si>
    <t xml:space="preserve">SPARE STARTER  FEEDER 3 </t>
  </si>
  <si>
    <t xml:space="preserve">SPARE STARTER FEEDER 1  </t>
  </si>
  <si>
    <t xml:space="preserve">SPARE STARTER FEEDER 2  </t>
  </si>
  <si>
    <t xml:space="preserve">SPARE STARTER FEEDER 3 </t>
  </si>
  <si>
    <t xml:space="preserve">SPARE STARTER FEEDER 3  </t>
  </si>
  <si>
    <t>SPARE STARTER FEEDER 4</t>
  </si>
  <si>
    <t xml:space="preserve">SPARE STARTER FEEDER 5 </t>
  </si>
  <si>
    <t>SUPPLIER SCOPE</t>
  </si>
  <si>
    <t>Motor efficiency class</t>
  </si>
  <si>
    <t>1250 AMP, MDO ACB</t>
  </si>
  <si>
    <t>800AMP, ACB</t>
  </si>
  <si>
    <t>Push button station for non VFD motors  - (DOL)</t>
  </si>
  <si>
    <t xml:space="preserve">Push button station for  VFD motors </t>
  </si>
  <si>
    <t xml:space="preserve">MCC 3-  CLARIFICATION  HOUSE  </t>
  </si>
  <si>
    <t>MCC 4 -EVAPORATION STATION MCC PANEL</t>
  </si>
  <si>
    <t xml:space="preserve"> MCC 5- PAN &amp; CURING HOUSE MCC PANEL </t>
  </si>
  <si>
    <t xml:space="preserve">MCC 6 -  CENTRIFUGAL STATION MCC PANEL </t>
  </si>
  <si>
    <t xml:space="preserve">MCC -7  -SUGAR HANDLING MCC PANEL </t>
  </si>
  <si>
    <t>MCC -9  - Continuous centrifugal (C A B)</t>
  </si>
  <si>
    <t>MCC - 8  -  Continuous centrifugal  (CF)</t>
  </si>
  <si>
    <t xml:space="preserve"> EFFLUIENT TREATMENT PLANT -MCC 10</t>
  </si>
  <si>
    <t>FINAL MOLASSES DB- MCC-11</t>
  </si>
  <si>
    <t>WORK SHOP DB-MCC-12</t>
  </si>
  <si>
    <t>MCC 13 - INJECTION WATER MCC PANEL</t>
  </si>
  <si>
    <t>MCC 14  - SPRAY WATER PUMP</t>
  </si>
  <si>
    <t>IE3</t>
  </si>
  <si>
    <t>CLEAR JUICE PUMP</t>
  </si>
  <si>
    <t>WASH WATER PUMP</t>
  </si>
  <si>
    <t>25 kvar</t>
  </si>
  <si>
    <t>Supplier scope</t>
  </si>
  <si>
    <t>INJECTION WATER PUMP</t>
  </si>
  <si>
    <t>WATER HADLING PUMP</t>
  </si>
  <si>
    <t>INJECTION PUMP FOR EVAPORATORS</t>
  </si>
  <si>
    <t>1000 AMP , MDO ACB</t>
  </si>
  <si>
    <t>RAKE TYPE INTER CARRIER</t>
  </si>
  <si>
    <t>Note: All panels shall have DCS hook up facility</t>
  </si>
  <si>
    <t>CAPACITOR bank</t>
  </si>
  <si>
    <t>CAPACITOR BANK</t>
  </si>
  <si>
    <t>Capacitor BANK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</si>
</sst>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64" formatCode="_ * #,##0_ ;_ * \-#,##0_ ;_ * &quot;-&quot;_ ;_ @_ "/>
    <numFmt numFmtId="165" formatCode="0.00_ "/>
    <numFmt numFmtId="166" formatCode="0_ "/>
  </numFmts>
  <fonts count="24">
    <font>
      <sz val="10"/>
      <name val="Arial"/>
      <charset val="134"/>
    </font>
    <font>
      <sz val="12"/>
      <name val="Times New Roman"/>
      <family val="1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52"/>
      <name val="Calibri"/>
      <family val="2"/>
    </font>
    <font>
      <b/>
      <sz val="13"/>
      <color indexed="56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1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i/>
      <sz val="11"/>
      <color indexed="23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0" fontId="3" fillId="9" borderId="0" applyNumberFormat="0" applyBorder="0" applyAlignment="0" applyProtection="0">
      <alignment vertical="center"/>
    </xf>
    <xf numFmtId="164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10" borderId="47" applyNumberFormat="0" applyFont="0" applyAlignment="0" applyProtection="0">
      <alignment vertical="center"/>
    </xf>
    <xf numFmtId="0" fontId="5" fillId="0" borderId="48" applyNumberFormat="0" applyFill="0" applyAlignment="0" applyProtection="0">
      <alignment vertical="center"/>
    </xf>
    <xf numFmtId="0" fontId="7" fillId="14" borderId="50" applyNumberForma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51" applyNumberFormat="0" applyFill="0" applyAlignment="0" applyProtection="0">
      <alignment vertical="center"/>
    </xf>
    <xf numFmtId="0" fontId="13" fillId="0" borderId="5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2" borderId="49" applyNumberFormat="0" applyAlignment="0" applyProtection="0">
      <alignment vertical="center"/>
    </xf>
    <xf numFmtId="0" fontId="15" fillId="13" borderId="53" applyNumberForma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6" fillId="13" borderId="49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0" borderId="46" applyNumberFormat="0" applyFill="0" applyAlignment="0" applyProtection="0">
      <alignment vertical="center"/>
    </xf>
    <xf numFmtId="0" fontId="18" fillId="0" borderId="5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6">
    <xf numFmtId="0" fontId="0" fillId="0" borderId="0" xfId="0" applyAlignment="1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top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Alignment="1"/>
    <xf numFmtId="0" fontId="22" fillId="0" borderId="0" xfId="0" applyFont="1" applyFill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top"/>
    </xf>
    <xf numFmtId="0" fontId="20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top" wrapText="1"/>
    </xf>
    <xf numFmtId="0" fontId="20" fillId="0" borderId="3" xfId="0" applyFont="1" applyFill="1" applyBorder="1" applyAlignment="1">
      <alignment vertical="top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horizontal="center" vertical="center" wrapText="1"/>
    </xf>
    <xf numFmtId="166" fontId="21" fillId="0" borderId="8" xfId="0" applyNumberFormat="1" applyFont="1" applyFill="1" applyBorder="1" applyAlignment="1">
      <alignment horizontal="center" vertical="center" wrapText="1"/>
    </xf>
    <xf numFmtId="166" fontId="21" fillId="0" borderId="8" xfId="0" applyNumberFormat="1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top"/>
    </xf>
    <xf numFmtId="0" fontId="20" fillId="0" borderId="9" xfId="0" applyFont="1" applyFill="1" applyBorder="1" applyAlignment="1">
      <alignment vertical="top" wrapText="1"/>
    </xf>
    <xf numFmtId="0" fontId="21" fillId="0" borderId="9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top"/>
    </xf>
    <xf numFmtId="0" fontId="20" fillId="0" borderId="7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top"/>
    </xf>
    <xf numFmtId="0" fontId="20" fillId="0" borderId="13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top"/>
    </xf>
    <xf numFmtId="0" fontId="20" fillId="0" borderId="16" xfId="0" applyFont="1" applyFill="1" applyBorder="1" applyAlignment="1">
      <alignment vertical="top" wrapText="1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vertical="center"/>
    </xf>
    <xf numFmtId="0" fontId="20" fillId="0" borderId="23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vertical="center"/>
    </xf>
    <xf numFmtId="0" fontId="20" fillId="0" borderId="21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7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165" fontId="21" fillId="0" borderId="13" xfId="0" applyNumberFormat="1" applyFont="1" applyFill="1" applyBorder="1" applyAlignment="1">
      <alignment vertical="center"/>
    </xf>
    <xf numFmtId="0" fontId="21" fillId="0" borderId="24" xfId="0" applyFont="1" applyFill="1" applyBorder="1" applyAlignment="1">
      <alignment vertical="center"/>
    </xf>
    <xf numFmtId="0" fontId="20" fillId="0" borderId="9" xfId="0" applyFont="1" applyFill="1" applyBorder="1" applyAlignment="1">
      <alignment vertical="top"/>
    </xf>
    <xf numFmtId="0" fontId="20" fillId="0" borderId="9" xfId="0" applyFont="1" applyFill="1" applyBorder="1" applyAlignment="1"/>
    <xf numFmtId="0" fontId="20" fillId="0" borderId="9" xfId="0" applyFont="1" applyFill="1" applyBorder="1" applyAlignment="1">
      <alignment horizontal="center" vertical="top"/>
    </xf>
    <xf numFmtId="0" fontId="20" fillId="0" borderId="7" xfId="0" applyFont="1" applyFill="1" applyBorder="1" applyAlignment="1">
      <alignment vertical="top"/>
    </xf>
    <xf numFmtId="0" fontId="20" fillId="0" borderId="7" xfId="0" applyFont="1" applyFill="1" applyBorder="1" applyAlignment="1">
      <alignment horizontal="center" vertical="top"/>
    </xf>
    <xf numFmtId="0" fontId="20" fillId="0" borderId="16" xfId="0" applyFont="1" applyFill="1" applyBorder="1" applyAlignment="1">
      <alignment horizontal="center" vertical="top"/>
    </xf>
    <xf numFmtId="0" fontId="21" fillId="0" borderId="27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vertical="center"/>
    </xf>
    <xf numFmtId="0" fontId="21" fillId="0" borderId="26" xfId="0" applyFont="1" applyFill="1" applyBorder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1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vertical="center"/>
    </xf>
    <xf numFmtId="0" fontId="20" fillId="0" borderId="30" xfId="0" applyFont="1" applyFill="1" applyBorder="1" applyAlignment="1">
      <alignment vertical="center"/>
    </xf>
    <xf numFmtId="165" fontId="21" fillId="0" borderId="31" xfId="0" applyNumberFormat="1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/>
    </xf>
    <xf numFmtId="0" fontId="21" fillId="0" borderId="32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0" xfId="0" applyFont="1" applyFill="1" applyAlignment="1"/>
    <xf numFmtId="0" fontId="21" fillId="0" borderId="0" xfId="0" applyFont="1" applyFill="1" applyBorder="1" applyAlignment="1"/>
    <xf numFmtId="0" fontId="21" fillId="0" borderId="34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0" fontId="20" fillId="0" borderId="9" xfId="0" applyFont="1" applyFill="1" applyBorder="1" applyAlignment="1">
      <alignment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center" vertical="center"/>
    </xf>
    <xf numFmtId="0" fontId="20" fillId="0" borderId="37" xfId="0" applyFont="1" applyFill="1" applyBorder="1" applyAlignment="1">
      <alignment vertical="center"/>
    </xf>
    <xf numFmtId="0" fontId="20" fillId="0" borderId="8" xfId="0" applyFont="1" applyFill="1" applyBorder="1" applyAlignment="1">
      <alignment vertical="center"/>
    </xf>
    <xf numFmtId="0" fontId="20" fillId="0" borderId="38" xfId="0" applyFont="1" applyFill="1" applyBorder="1" applyAlignment="1">
      <alignment horizontal="center" vertical="center" wrapText="1"/>
    </xf>
    <xf numFmtId="0" fontId="20" fillId="0" borderId="39" xfId="0" applyFont="1" applyFill="1" applyBorder="1" applyAlignment="1">
      <alignment horizontal="center" vertical="center" wrapText="1"/>
    </xf>
    <xf numFmtId="0" fontId="20" fillId="0" borderId="4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top"/>
    </xf>
    <xf numFmtId="0" fontId="20" fillId="0" borderId="8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top"/>
    </xf>
    <xf numFmtId="0" fontId="20" fillId="0" borderId="22" xfId="0" applyFont="1" applyFill="1" applyBorder="1" applyAlignment="1">
      <alignment vertical="top"/>
    </xf>
    <xf numFmtId="0" fontId="21" fillId="0" borderId="13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left"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/>
    </xf>
    <xf numFmtId="0" fontId="20" fillId="0" borderId="42" xfId="0" applyFont="1" applyFill="1" applyBorder="1" applyAlignment="1">
      <alignment vertical="center"/>
    </xf>
    <xf numFmtId="0" fontId="20" fillId="0" borderId="14" xfId="0" applyFont="1" applyFill="1" applyBorder="1" applyAlignment="1">
      <alignment horizontal="left" vertical="center" wrapText="1"/>
    </xf>
    <xf numFmtId="0" fontId="20" fillId="0" borderId="14" xfId="0" applyFont="1" applyFill="1" applyBorder="1" applyAlignment="1">
      <alignment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vertical="center"/>
    </xf>
    <xf numFmtId="0" fontId="20" fillId="0" borderId="26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vertical="center"/>
    </xf>
    <xf numFmtId="0" fontId="21" fillId="0" borderId="43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top" wrapText="1"/>
    </xf>
    <xf numFmtId="0" fontId="20" fillId="0" borderId="29" xfId="0" applyFont="1" applyFill="1" applyBorder="1" applyAlignment="1">
      <alignment horizontal="center" vertical="center" wrapText="1"/>
    </xf>
    <xf numFmtId="165" fontId="20" fillId="0" borderId="9" xfId="0" applyNumberFormat="1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top"/>
    </xf>
    <xf numFmtId="0" fontId="20" fillId="0" borderId="8" xfId="0" applyFont="1" applyFill="1" applyBorder="1" applyAlignment="1">
      <alignment horizontal="center" vertical="top"/>
    </xf>
    <xf numFmtId="0" fontId="20" fillId="0" borderId="8" xfId="0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1" fillId="0" borderId="29" xfId="0" applyFont="1" applyFill="1" applyBorder="1" applyAlignment="1">
      <alignment horizontal="center" vertical="center" wrapText="1"/>
    </xf>
    <xf numFmtId="165" fontId="21" fillId="0" borderId="29" xfId="0" applyNumberFormat="1" applyFont="1" applyFill="1" applyBorder="1" applyAlignment="1">
      <alignment vertical="center"/>
    </xf>
    <xf numFmtId="0" fontId="20" fillId="0" borderId="0" xfId="0" applyFont="1" applyFill="1" applyBorder="1" applyAlignment="1"/>
    <xf numFmtId="0" fontId="20" fillId="0" borderId="44" xfId="0" applyFont="1" applyFill="1" applyBorder="1" applyAlignment="1">
      <alignment vertical="top"/>
    </xf>
    <xf numFmtId="0" fontId="21" fillId="0" borderId="9" xfId="0" applyFont="1" applyFill="1" applyBorder="1" applyAlignment="1">
      <alignment horizontal="center" vertical="top" wrapText="1"/>
    </xf>
    <xf numFmtId="0" fontId="21" fillId="0" borderId="9" xfId="0" applyFont="1" applyFill="1" applyBorder="1" applyAlignment="1">
      <alignment horizontal="center" vertical="top"/>
    </xf>
    <xf numFmtId="0" fontId="20" fillId="0" borderId="45" xfId="0" applyFont="1" applyFill="1" applyBorder="1" applyAlignment="1">
      <alignment vertical="top"/>
    </xf>
    <xf numFmtId="0" fontId="20" fillId="0" borderId="38" xfId="0" applyFont="1" applyFill="1" applyBorder="1" applyAlignment="1">
      <alignment vertical="top"/>
    </xf>
    <xf numFmtId="0" fontId="21" fillId="0" borderId="23" xfId="0" applyFont="1" applyFill="1" applyBorder="1" applyAlignment="1">
      <alignment horizontal="center" vertical="top" wrapText="1"/>
    </xf>
    <xf numFmtId="0" fontId="20" fillId="0" borderId="26" xfId="0" applyFont="1" applyFill="1" applyBorder="1" applyAlignment="1">
      <alignment horizontal="center" vertical="top"/>
    </xf>
    <xf numFmtId="0" fontId="20" fillId="0" borderId="8" xfId="0" applyFont="1" applyFill="1" applyBorder="1" applyAlignment="1">
      <alignment horizontal="center" wrapText="1"/>
    </xf>
    <xf numFmtId="0" fontId="20" fillId="0" borderId="9" xfId="0" applyFont="1" applyFill="1" applyBorder="1" applyAlignment="1">
      <alignment horizontal="center" wrapText="1"/>
    </xf>
    <xf numFmtId="0" fontId="20" fillId="0" borderId="42" xfId="0" applyFont="1" applyFill="1" applyBorder="1" applyAlignment="1">
      <alignment vertical="top"/>
    </xf>
    <xf numFmtId="0" fontId="20" fillId="0" borderId="42" xfId="0" applyFont="1" applyFill="1" applyBorder="1" applyAlignment="1">
      <alignment horizontal="center" vertical="top"/>
    </xf>
    <xf numFmtId="0" fontId="20" fillId="0" borderId="32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wrapText="1"/>
    </xf>
    <xf numFmtId="0" fontId="20" fillId="0" borderId="37" xfId="0" applyFont="1" applyFill="1" applyBorder="1" applyAlignment="1">
      <alignment horizontal="center" vertical="top" wrapText="1"/>
    </xf>
    <xf numFmtId="0" fontId="20" fillId="0" borderId="33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wrapText="1"/>
    </xf>
    <xf numFmtId="0" fontId="20" fillId="0" borderId="56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57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vertical="center" wrapText="1"/>
    </xf>
    <xf numFmtId="0" fontId="21" fillId="0" borderId="41" xfId="0" applyFont="1" applyFill="1" applyBorder="1" applyAlignment="1">
      <alignment horizontal="center" wrapText="1"/>
    </xf>
    <xf numFmtId="0" fontId="21" fillId="0" borderId="41" xfId="0" applyFont="1" applyFill="1" applyBorder="1" applyAlignment="1">
      <alignment horizontal="center"/>
    </xf>
    <xf numFmtId="0" fontId="21" fillId="0" borderId="41" xfId="0" applyFont="1" applyFill="1" applyBorder="1" applyAlignment="1">
      <alignment vertical="top" wrapText="1"/>
    </xf>
    <xf numFmtId="0" fontId="21" fillId="0" borderId="43" xfId="0" applyFont="1" applyFill="1" applyBorder="1" applyAlignment="1">
      <alignment horizontal="center" vertical="center"/>
    </xf>
    <xf numFmtId="0" fontId="20" fillId="0" borderId="55" xfId="0" applyFont="1" applyFill="1" applyBorder="1" applyAlignment="1">
      <alignment horizontal="center"/>
    </xf>
    <xf numFmtId="0" fontId="21" fillId="0" borderId="1" xfId="0" applyFont="1" applyFill="1" applyBorder="1" applyAlignment="1">
      <alignment vertical="top"/>
    </xf>
    <xf numFmtId="0" fontId="21" fillId="0" borderId="17" xfId="0" applyFont="1" applyFill="1" applyBorder="1" applyAlignment="1">
      <alignment horizont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horizontal="center" wrapText="1"/>
    </xf>
    <xf numFmtId="0" fontId="21" fillId="0" borderId="7" xfId="0" applyFont="1" applyFill="1" applyBorder="1" applyAlignment="1">
      <alignment horizontal="center"/>
    </xf>
    <xf numFmtId="0" fontId="21" fillId="0" borderId="7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horizontal="center" vertical="center"/>
    </xf>
    <xf numFmtId="0" fontId="20" fillId="0" borderId="34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left" vertical="center" wrapText="1"/>
    </xf>
    <xf numFmtId="0" fontId="21" fillId="0" borderId="36" xfId="0" applyFont="1" applyFill="1" applyBorder="1" applyAlignment="1">
      <alignment horizontal="left" vertical="center" wrapText="1"/>
    </xf>
    <xf numFmtId="0" fontId="21" fillId="0" borderId="35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top"/>
    </xf>
    <xf numFmtId="0" fontId="20" fillId="0" borderId="17" xfId="0" applyFont="1" applyFill="1" applyBorder="1" applyAlignment="1">
      <alignment vertical="top" wrapText="1"/>
    </xf>
    <xf numFmtId="0" fontId="20" fillId="0" borderId="17" xfId="0" applyFont="1" applyFill="1" applyBorder="1" applyAlignment="1">
      <alignment horizontal="center" vertical="top"/>
    </xf>
    <xf numFmtId="0" fontId="20" fillId="0" borderId="17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top"/>
    </xf>
    <xf numFmtId="0" fontId="20" fillId="0" borderId="27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/>
    </xf>
    <xf numFmtId="0" fontId="21" fillId="0" borderId="42" xfId="0" applyFont="1" applyFill="1" applyBorder="1" applyAlignment="1">
      <alignment vertical="center"/>
    </xf>
    <xf numFmtId="0" fontId="21" fillId="0" borderId="59" xfId="0" applyFont="1" applyFill="1" applyBorder="1" applyAlignment="1">
      <alignment vertical="center"/>
    </xf>
    <xf numFmtId="0" fontId="21" fillId="0" borderId="0" xfId="0" applyNumberFormat="1" applyFont="1" applyFill="1" applyAlignment="1">
      <alignment vertical="center"/>
    </xf>
    <xf numFmtId="0" fontId="20" fillId="0" borderId="12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vertical="center" wrapText="1"/>
    </xf>
    <xf numFmtId="0" fontId="20" fillId="0" borderId="29" xfId="0" applyFont="1" applyFill="1" applyBorder="1" applyAlignment="1">
      <alignment vertical="top"/>
    </xf>
    <xf numFmtId="0" fontId="20" fillId="0" borderId="30" xfId="0" applyFont="1" applyFill="1" applyBorder="1" applyAlignment="1">
      <alignment vertical="top"/>
    </xf>
    <xf numFmtId="0" fontId="20" fillId="0" borderId="63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0" fillId="0" borderId="0" xfId="0" applyFill="1" applyAlignment="1"/>
    <xf numFmtId="0" fontId="20" fillId="0" borderId="15" xfId="0" applyFont="1" applyFill="1" applyBorder="1" applyAlignment="1">
      <alignment vertical="top"/>
    </xf>
    <xf numFmtId="0" fontId="20" fillId="0" borderId="29" xfId="0" applyFont="1" applyFill="1" applyBorder="1" applyAlignment="1">
      <alignment vertical="center" wrapText="1"/>
    </xf>
    <xf numFmtId="0" fontId="21" fillId="0" borderId="13" xfId="0" applyFont="1" applyFill="1" applyBorder="1" applyAlignment="1">
      <alignment vertical="top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18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18" xfId="0" applyFont="1" applyFill="1" applyBorder="1" applyAlignment="1">
      <alignment horizontal="left" vertical="center"/>
    </xf>
    <xf numFmtId="0" fontId="21" fillId="0" borderId="19" xfId="0" applyFont="1" applyFill="1" applyBorder="1" applyAlignment="1">
      <alignment horizontal="left" vertical="center"/>
    </xf>
    <xf numFmtId="0" fontId="21" fillId="0" borderId="4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21" fillId="0" borderId="45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21" fillId="0" borderId="37" xfId="0" applyFont="1" applyFill="1" applyBorder="1" applyAlignment="1">
      <alignment horizontal="center" wrapText="1"/>
    </xf>
    <xf numFmtId="0" fontId="21" fillId="0" borderId="37" xfId="0" applyFont="1" applyFill="1" applyBorder="1" applyAlignment="1">
      <alignment horizontal="left" vertical="center" wrapText="1"/>
    </xf>
    <xf numFmtId="0" fontId="21" fillId="0" borderId="33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center" vertical="top"/>
    </xf>
    <xf numFmtId="0" fontId="21" fillId="0" borderId="32" xfId="0" applyFont="1" applyFill="1" applyBorder="1" applyAlignment="1">
      <alignment horizontal="center" vertical="top"/>
    </xf>
    <xf numFmtId="0" fontId="21" fillId="0" borderId="60" xfId="0" applyFont="1" applyFill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vertical="top" wrapText="1"/>
    </xf>
  </cellXfs>
  <cellStyles count="46">
    <cellStyle name="20% - Accent1" xfId="21"/>
    <cellStyle name="20% - Accent2" xfId="31"/>
    <cellStyle name="20% - Accent3" xfId="35"/>
    <cellStyle name="20% - Accent4" xfId="37"/>
    <cellStyle name="20% - Accent5" xfId="28"/>
    <cellStyle name="20% - Accent6" xfId="33"/>
    <cellStyle name="40% - Accent1" xfId="1"/>
    <cellStyle name="40% - Accent2" xfId="11"/>
    <cellStyle name="40% - Accent3" xfId="9"/>
    <cellStyle name="40% - Accent4" xfId="38"/>
    <cellStyle name="40% - Accent5" xfId="40"/>
    <cellStyle name="40% - Accent6" xfId="43"/>
    <cellStyle name="60% - Accent1" xfId="27"/>
    <cellStyle name="60% - Accent2" xfId="32"/>
    <cellStyle name="60% - Accent3" xfId="19"/>
    <cellStyle name="60% - Accent4" xfId="7"/>
    <cellStyle name="60% - Accent5" xfId="41"/>
    <cellStyle name="60% - Accent6" xfId="44"/>
    <cellStyle name="Accent1" xfId="26"/>
    <cellStyle name="Accent2" xfId="30"/>
    <cellStyle name="Accent3" xfId="34"/>
    <cellStyle name="Accent4" xfId="36"/>
    <cellStyle name="Accent5" xfId="39"/>
    <cellStyle name="Accent6" xfId="42"/>
    <cellStyle name="Bad" xfId="24"/>
    <cellStyle name="Calculation" xfId="20"/>
    <cellStyle name="CExplanatory Text" xfId="12"/>
    <cellStyle name="Check Cell" xfId="6"/>
    <cellStyle name="Comma [0]" xfId="2"/>
    <cellStyle name="Currency [0]" xfId="3"/>
    <cellStyle name="Explanatory Text" xfId="45"/>
    <cellStyle name="Good" xfId="18"/>
    <cellStyle name="Heading 1" xfId="13"/>
    <cellStyle name="Heading 2" xfId="5"/>
    <cellStyle name="Heading 3" xfId="14"/>
    <cellStyle name="Heading 4" xfId="15"/>
    <cellStyle name="Input" xfId="16"/>
    <cellStyle name="Linked Cell" xfId="22"/>
    <cellStyle name="Neutral" xfId="25"/>
    <cellStyle name="Normal" xfId="0" builtinId="0"/>
    <cellStyle name="Normal 2" xfId="29"/>
    <cellStyle name="Note" xfId="4"/>
    <cellStyle name="Output" xfId="17"/>
    <cellStyle name="Title" xfId="10"/>
    <cellStyle name="Total" xfId="23"/>
    <cellStyle name="Warning Text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</sheetPr>
  <dimension ref="A1:XEY296"/>
  <sheetViews>
    <sheetView tabSelected="1" view="pageBreakPreview" topLeftCell="A268" zoomScale="60" zoomScaleNormal="75" workbookViewId="0">
      <selection activeCell="I290" sqref="I290"/>
    </sheetView>
  </sheetViews>
  <sheetFormatPr defaultColWidth="9" defaultRowHeight="13.8"/>
  <cols>
    <col min="1" max="1" width="5.109375" style="10" customWidth="1"/>
    <col min="2" max="2" width="45.5546875" style="10" customWidth="1"/>
    <col min="3" max="3" width="16" style="11" bestFit="1" customWidth="1"/>
    <col min="4" max="4" width="10.33203125" style="11" customWidth="1"/>
    <col min="5" max="5" width="12.5546875" style="11" customWidth="1"/>
    <col min="6" max="6" width="11.109375" style="11" customWidth="1"/>
    <col min="7" max="7" width="12.5546875" style="9" customWidth="1"/>
    <col min="8" max="8" width="14.109375" style="10" hidden="1" customWidth="1"/>
    <col min="9" max="9" width="19.88671875" style="4" customWidth="1"/>
    <col min="10" max="10" width="27.44140625" style="4" customWidth="1"/>
    <col min="11" max="11" width="12.33203125" style="9" hidden="1" customWidth="1"/>
    <col min="12" max="14" width="9.109375" style="4" hidden="1" customWidth="1"/>
    <col min="15" max="15" width="14.6640625" style="4" customWidth="1"/>
    <col min="16" max="16" width="13.33203125" style="4" customWidth="1"/>
    <col min="17" max="17" width="11.88671875" style="4" hidden="1" customWidth="1"/>
    <col min="18" max="18" width="9.109375" style="4" hidden="1" customWidth="1"/>
    <col min="19" max="19" width="39.77734375" style="4" customWidth="1"/>
    <col min="20" max="21" width="9.109375" style="4" customWidth="1"/>
    <col min="22" max="22" width="10.33203125" style="4" customWidth="1"/>
    <col min="23" max="226" width="9.109375" style="4" customWidth="1"/>
    <col min="227" max="236" width="9.109375" style="6" customWidth="1"/>
    <col min="237" max="16379" width="9.109375" style="6"/>
    <col min="16380" max="16380" width="9.109375" style="214"/>
    <col min="16381" max="16384" width="9.109375" style="214" customWidth="1"/>
  </cols>
  <sheetData>
    <row r="1" spans="1:245" s="87" customFormat="1" ht="23.1" customHeight="1" thickBot="1">
      <c r="A1" s="225" t="s">
        <v>210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7"/>
    </row>
    <row r="2" spans="1:245" s="87" customFormat="1" ht="15" customHeight="1" thickBot="1">
      <c r="A2" s="12"/>
      <c r="B2" s="225" t="s">
        <v>25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8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</row>
    <row r="3" spans="1:245" ht="52.05" customHeight="1" thickBot="1">
      <c r="A3" s="229" t="s">
        <v>27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1"/>
    </row>
    <row r="4" spans="1:245" s="1" customFormat="1" ht="28.2" thickBot="1">
      <c r="A4" s="13" t="s">
        <v>16</v>
      </c>
      <c r="B4" s="14" t="s">
        <v>2</v>
      </c>
      <c r="C4" s="14" t="s">
        <v>3</v>
      </c>
      <c r="D4" s="14" t="s">
        <v>7</v>
      </c>
      <c r="E4" s="14" t="s">
        <v>8</v>
      </c>
      <c r="F4" s="14" t="s">
        <v>17</v>
      </c>
      <c r="G4" s="14" t="s">
        <v>4</v>
      </c>
      <c r="H4" s="14" t="s">
        <v>18</v>
      </c>
      <c r="I4" s="14" t="s">
        <v>5</v>
      </c>
      <c r="J4" s="14" t="s">
        <v>6</v>
      </c>
      <c r="K4" s="27"/>
      <c r="L4" s="27"/>
      <c r="M4" s="27"/>
      <c r="N4" s="27"/>
      <c r="O4" s="14" t="s">
        <v>7</v>
      </c>
      <c r="P4" s="55" t="s">
        <v>8</v>
      </c>
      <c r="Q4" s="88" t="s">
        <v>28</v>
      </c>
      <c r="S4" s="36" t="s">
        <v>240</v>
      </c>
    </row>
    <row r="5" spans="1:245" s="1" customFormat="1" ht="27.6">
      <c r="A5" s="15">
        <v>1</v>
      </c>
      <c r="B5" s="16" t="s">
        <v>29</v>
      </c>
      <c r="C5" s="17">
        <v>1</v>
      </c>
      <c r="D5" s="17">
        <v>1</v>
      </c>
      <c r="E5" s="17">
        <v>0</v>
      </c>
      <c r="F5" s="17">
        <v>118</v>
      </c>
      <c r="G5" s="17" t="s">
        <v>30</v>
      </c>
      <c r="H5" s="18">
        <v>1000</v>
      </c>
      <c r="I5" s="18" t="s">
        <v>12</v>
      </c>
      <c r="J5" s="16" t="s">
        <v>31</v>
      </c>
      <c r="K5" s="18">
        <v>0</v>
      </c>
      <c r="L5" s="18"/>
      <c r="M5" s="18"/>
      <c r="N5" s="18"/>
      <c r="O5" s="18">
        <f t="shared" ref="O5" si="0">F5*D5</f>
        <v>118</v>
      </c>
      <c r="P5" s="56">
        <f t="shared" ref="P5" si="1">E5*F5</f>
        <v>0</v>
      </c>
      <c r="Q5" s="89"/>
      <c r="S5" s="22" t="s">
        <v>257</v>
      </c>
    </row>
    <row r="6" spans="1:245" s="1" customFormat="1">
      <c r="A6" s="19">
        <v>2</v>
      </c>
      <c r="B6" s="20" t="s">
        <v>32</v>
      </c>
      <c r="C6" s="21">
        <v>1</v>
      </c>
      <c r="D6" s="21">
        <v>1</v>
      </c>
      <c r="E6" s="21">
        <v>0</v>
      </c>
      <c r="F6" s="21">
        <v>160</v>
      </c>
      <c r="G6" s="21" t="s">
        <v>33</v>
      </c>
      <c r="H6" s="22">
        <v>1500</v>
      </c>
      <c r="I6" s="22" t="s">
        <v>34</v>
      </c>
      <c r="J6" s="20"/>
      <c r="K6" s="22">
        <f t="shared" ref="K6" si="2">C6*1</f>
        <v>1</v>
      </c>
      <c r="L6" s="22"/>
      <c r="M6" s="22"/>
      <c r="N6" s="22"/>
      <c r="O6" s="22">
        <f>F6*D6</f>
        <v>160</v>
      </c>
      <c r="P6" s="57">
        <f>E6*F6</f>
        <v>0</v>
      </c>
      <c r="Q6" s="89"/>
      <c r="S6" s="22" t="s">
        <v>257</v>
      </c>
    </row>
    <row r="7" spans="1:245" s="1" customFormat="1">
      <c r="A7" s="19">
        <v>3</v>
      </c>
      <c r="B7" s="20" t="s">
        <v>35</v>
      </c>
      <c r="C7" s="21">
        <v>1</v>
      </c>
      <c r="D7" s="21">
        <v>1</v>
      </c>
      <c r="E7" s="21">
        <v>0</v>
      </c>
      <c r="F7" s="22">
        <v>187</v>
      </c>
      <c r="G7" s="21" t="s">
        <v>36</v>
      </c>
      <c r="H7" s="22">
        <v>600</v>
      </c>
      <c r="I7" s="22" t="s">
        <v>37</v>
      </c>
      <c r="J7" s="20"/>
      <c r="K7" s="22">
        <f>C7*1</f>
        <v>1</v>
      </c>
      <c r="L7" s="22"/>
      <c r="M7" s="22"/>
      <c r="N7" s="22"/>
      <c r="O7" s="22">
        <f>F7*D7</f>
        <v>187</v>
      </c>
      <c r="P7" s="57">
        <f>E7*F7</f>
        <v>0</v>
      </c>
      <c r="Q7" s="89"/>
      <c r="S7" s="22" t="s">
        <v>257</v>
      </c>
    </row>
    <row r="8" spans="1:245" s="1" customFormat="1" ht="27.6">
      <c r="A8" s="19">
        <v>4</v>
      </c>
      <c r="B8" s="20" t="s">
        <v>38</v>
      </c>
      <c r="C8" s="21">
        <v>1</v>
      </c>
      <c r="D8" s="21">
        <v>0</v>
      </c>
      <c r="E8" s="21">
        <v>1</v>
      </c>
      <c r="F8" s="21">
        <v>15</v>
      </c>
      <c r="G8" s="21" t="s">
        <v>9</v>
      </c>
      <c r="H8" s="22">
        <v>1500</v>
      </c>
      <c r="I8" s="22" t="s">
        <v>10</v>
      </c>
      <c r="J8" s="20"/>
      <c r="K8" s="22">
        <f>C8*1</f>
        <v>1</v>
      </c>
      <c r="L8" s="22"/>
      <c r="M8" s="22"/>
      <c r="N8" s="22"/>
      <c r="O8" s="22">
        <f>F8*D8</f>
        <v>0</v>
      </c>
      <c r="P8" s="57">
        <f>E8*F8</f>
        <v>15</v>
      </c>
      <c r="Q8" s="89"/>
      <c r="S8" s="22" t="s">
        <v>257</v>
      </c>
    </row>
    <row r="9" spans="1:245" s="1" customFormat="1">
      <c r="A9" s="19">
        <v>5</v>
      </c>
      <c r="B9" s="20" t="s">
        <v>39</v>
      </c>
      <c r="C9" s="21">
        <v>1</v>
      </c>
      <c r="D9" s="21">
        <v>1</v>
      </c>
      <c r="E9" s="21"/>
      <c r="F9" s="21">
        <v>5.5</v>
      </c>
      <c r="G9" s="21"/>
      <c r="H9" s="22"/>
      <c r="I9" s="22" t="s">
        <v>12</v>
      </c>
      <c r="J9" s="20" t="s">
        <v>40</v>
      </c>
      <c r="K9" s="22"/>
      <c r="L9" s="22"/>
      <c r="M9" s="22"/>
      <c r="N9" s="22"/>
      <c r="O9" s="22">
        <f>F9*D9</f>
        <v>5.5</v>
      </c>
      <c r="P9" s="57">
        <f>E9*F9</f>
        <v>0</v>
      </c>
      <c r="Q9" s="89"/>
      <c r="S9" s="22" t="s">
        <v>257</v>
      </c>
    </row>
    <row r="10" spans="1:245" s="1" customFormat="1">
      <c r="A10" s="19">
        <v>6</v>
      </c>
      <c r="B10" s="20" t="s">
        <v>41</v>
      </c>
      <c r="C10" s="21">
        <v>3</v>
      </c>
      <c r="D10" s="21"/>
      <c r="E10" s="21"/>
      <c r="F10" s="21"/>
      <c r="G10" s="21"/>
      <c r="H10" s="22"/>
      <c r="I10" s="22" t="s">
        <v>12</v>
      </c>
      <c r="J10" s="20" t="s">
        <v>42</v>
      </c>
      <c r="K10" s="22"/>
      <c r="L10" s="22"/>
      <c r="M10" s="22"/>
      <c r="N10" s="22"/>
      <c r="O10" s="22"/>
      <c r="P10" s="57"/>
      <c r="Q10" s="89"/>
      <c r="S10" s="22"/>
    </row>
    <row r="11" spans="1:245" s="1" customFormat="1">
      <c r="A11" s="19">
        <v>7</v>
      </c>
      <c r="B11" s="20" t="s">
        <v>13</v>
      </c>
      <c r="C11" s="21">
        <v>2</v>
      </c>
      <c r="D11" s="21"/>
      <c r="E11" s="21"/>
      <c r="F11" s="21"/>
      <c r="G11" s="21"/>
      <c r="H11" s="22"/>
      <c r="I11" s="22" t="s">
        <v>10</v>
      </c>
      <c r="J11" s="20" t="s">
        <v>14</v>
      </c>
      <c r="K11" s="22"/>
      <c r="L11" s="22"/>
      <c r="M11" s="22"/>
      <c r="N11" s="22"/>
      <c r="O11" s="22"/>
      <c r="P11" s="57"/>
      <c r="Q11" s="89"/>
      <c r="S11" s="22"/>
    </row>
    <row r="12" spans="1:245" s="2" customFormat="1">
      <c r="A12" s="19">
        <v>8</v>
      </c>
      <c r="B12" s="23" t="s">
        <v>1</v>
      </c>
      <c r="C12" s="21">
        <v>1</v>
      </c>
      <c r="D12" s="21"/>
      <c r="E12" s="21"/>
      <c r="F12" s="21">
        <v>160</v>
      </c>
      <c r="G12" s="21"/>
      <c r="H12" s="22"/>
      <c r="I12" s="22" t="s">
        <v>34</v>
      </c>
      <c r="J12" s="20"/>
      <c r="K12" s="22"/>
      <c r="L12" s="58"/>
      <c r="M12" s="58"/>
      <c r="N12" s="58"/>
      <c r="O12" s="58"/>
      <c r="P12" s="59"/>
      <c r="Q12" s="90"/>
      <c r="S12" s="58"/>
    </row>
    <row r="13" spans="1:245" s="2" customFormat="1">
      <c r="A13" s="19">
        <v>9</v>
      </c>
      <c r="B13" s="23" t="s">
        <v>120</v>
      </c>
      <c r="C13" s="21">
        <v>1</v>
      </c>
      <c r="D13" s="21"/>
      <c r="E13" s="21"/>
      <c r="F13" s="21">
        <v>187</v>
      </c>
      <c r="G13" s="21"/>
      <c r="H13" s="22"/>
      <c r="I13" s="22" t="s">
        <v>37</v>
      </c>
      <c r="J13" s="20"/>
      <c r="K13" s="22"/>
      <c r="L13" s="58"/>
      <c r="M13" s="58"/>
      <c r="N13" s="58"/>
      <c r="O13" s="58"/>
      <c r="P13" s="59"/>
      <c r="Q13" s="90"/>
      <c r="S13" s="58"/>
    </row>
    <row r="14" spans="1:245" s="2" customFormat="1">
      <c r="A14" s="19">
        <v>10</v>
      </c>
      <c r="B14" s="23" t="s">
        <v>21</v>
      </c>
      <c r="C14" s="21">
        <v>1</v>
      </c>
      <c r="D14" s="21"/>
      <c r="E14" s="21"/>
      <c r="F14" s="21">
        <v>0</v>
      </c>
      <c r="G14" s="21"/>
      <c r="H14" s="22"/>
      <c r="I14" s="22"/>
      <c r="J14" s="20"/>
      <c r="K14" s="22"/>
      <c r="L14" s="58"/>
      <c r="M14" s="58"/>
      <c r="N14" s="58"/>
      <c r="O14" s="58"/>
      <c r="P14" s="59"/>
      <c r="Q14" s="90"/>
      <c r="S14" s="58"/>
    </row>
    <row r="15" spans="1:245" s="2" customFormat="1" ht="14.4" thickBot="1">
      <c r="A15" s="24">
        <v>11</v>
      </c>
      <c r="B15" s="25" t="s">
        <v>20</v>
      </c>
      <c r="C15" s="26">
        <v>2</v>
      </c>
      <c r="D15" s="26"/>
      <c r="E15" s="26"/>
      <c r="F15" s="26">
        <v>0</v>
      </c>
      <c r="G15" s="26"/>
      <c r="H15" s="27"/>
      <c r="I15" s="27"/>
      <c r="J15" s="60"/>
      <c r="K15" s="27"/>
      <c r="L15" s="61"/>
      <c r="M15" s="61"/>
      <c r="N15" s="61"/>
      <c r="O15" s="61"/>
      <c r="P15" s="62"/>
      <c r="Q15" s="91"/>
      <c r="S15" s="58"/>
    </row>
    <row r="16" spans="1:245" s="3" customFormat="1" ht="14.4" thickBot="1">
      <c r="A16" s="28">
        <v>12</v>
      </c>
      <c r="B16" s="29" t="s">
        <v>0</v>
      </c>
      <c r="C16" s="30">
        <f>SUM(C5:C15)</f>
        <v>15</v>
      </c>
      <c r="D16" s="30"/>
      <c r="E16" s="30"/>
      <c r="F16" s="31"/>
      <c r="G16" s="32"/>
      <c r="H16" s="33"/>
      <c r="I16" s="33"/>
      <c r="J16" s="63" t="s">
        <v>241</v>
      </c>
      <c r="K16" s="18"/>
      <c r="L16" s="64"/>
      <c r="M16" s="64"/>
      <c r="N16" s="64"/>
      <c r="O16" s="64">
        <f t="shared" ref="O16" si="3">SUM(O5:O15)</f>
        <v>470.5</v>
      </c>
      <c r="P16" s="65">
        <f>SUM(P5:P15)</f>
        <v>15</v>
      </c>
      <c r="Q16" s="92">
        <f>O16/0.575</f>
        <v>818.26086956521749</v>
      </c>
      <c r="R16" s="206">
        <f>Q16*1.2</f>
        <v>981.91304347826099</v>
      </c>
      <c r="S16" s="66"/>
      <c r="V16" s="207"/>
      <c r="HS16" s="97"/>
      <c r="HT16" s="97"/>
      <c r="HU16" s="97"/>
      <c r="HV16" s="97"/>
      <c r="HW16" s="97"/>
      <c r="HX16" s="97"/>
      <c r="HY16" s="97"/>
      <c r="HZ16" s="97"/>
      <c r="IA16" s="97"/>
      <c r="IB16" s="97"/>
    </row>
    <row r="17" spans="1:236" s="4" customFormat="1" ht="14.4" thickBot="1">
      <c r="A17" s="40"/>
      <c r="B17" s="41" t="s">
        <v>268</v>
      </c>
      <c r="C17" s="42" t="s">
        <v>43</v>
      </c>
      <c r="D17" s="221" t="s">
        <v>239</v>
      </c>
      <c r="E17" s="220"/>
      <c r="F17" s="220"/>
      <c r="G17" s="220"/>
      <c r="H17" s="220"/>
      <c r="I17" s="222"/>
      <c r="J17" s="69"/>
      <c r="K17" s="70"/>
      <c r="L17" s="71"/>
      <c r="M17" s="71"/>
      <c r="N17" s="71"/>
      <c r="O17" s="72"/>
      <c r="P17" s="73"/>
    </row>
    <row r="18" spans="1:236" s="5" customFormat="1" ht="14.4" thickBot="1">
      <c r="A18" s="44"/>
      <c r="B18" s="45"/>
      <c r="C18" s="44"/>
      <c r="D18" s="44"/>
      <c r="E18" s="44"/>
      <c r="F18" s="44"/>
      <c r="G18" s="46"/>
      <c r="H18" s="47"/>
      <c r="I18" s="47"/>
      <c r="J18" s="46"/>
      <c r="K18" s="47"/>
      <c r="Q18" s="93"/>
      <c r="HS18" s="98"/>
      <c r="HT18" s="98"/>
      <c r="HU18" s="98"/>
      <c r="HV18" s="98"/>
      <c r="HW18" s="98"/>
      <c r="HX18" s="98"/>
      <c r="HY18" s="98"/>
      <c r="HZ18" s="98"/>
      <c r="IA18" s="98"/>
      <c r="IB18" s="98"/>
    </row>
    <row r="19" spans="1:236" s="2" customFormat="1" ht="30" customHeight="1" thickBot="1">
      <c r="A19" s="218" t="s">
        <v>44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8"/>
      <c r="L19" s="218"/>
      <c r="M19" s="218"/>
      <c r="N19" s="218"/>
      <c r="O19" s="218"/>
      <c r="P19" s="219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6"/>
      <c r="HT19" s="6"/>
      <c r="HU19" s="6"/>
      <c r="HV19" s="6"/>
      <c r="HW19" s="6"/>
      <c r="HX19" s="6"/>
      <c r="HY19" s="6"/>
      <c r="HZ19" s="6"/>
      <c r="IA19" s="6"/>
      <c r="IB19" s="6"/>
    </row>
    <row r="20" spans="1:236" s="2" customFormat="1" ht="28.2" thickBot="1">
      <c r="A20" s="48" t="s">
        <v>16</v>
      </c>
      <c r="B20" s="49" t="s">
        <v>2</v>
      </c>
      <c r="C20" s="49" t="s">
        <v>3</v>
      </c>
      <c r="D20" s="49" t="s">
        <v>7</v>
      </c>
      <c r="E20" s="49" t="s">
        <v>8</v>
      </c>
      <c r="F20" s="49" t="s">
        <v>17</v>
      </c>
      <c r="G20" s="49" t="s">
        <v>4</v>
      </c>
      <c r="H20" s="49" t="s">
        <v>18</v>
      </c>
      <c r="I20" s="49" t="s">
        <v>5</v>
      </c>
      <c r="J20" s="80" t="s">
        <v>6</v>
      </c>
      <c r="K20" s="81"/>
      <c r="L20" s="8"/>
      <c r="M20" s="8"/>
      <c r="N20" s="8"/>
      <c r="O20" s="48" t="s">
        <v>7</v>
      </c>
      <c r="P20" s="80" t="s">
        <v>8</v>
      </c>
      <c r="Q20" s="94" t="s">
        <v>28</v>
      </c>
      <c r="S20" s="36" t="s">
        <v>240</v>
      </c>
    </row>
    <row r="21" spans="1:236" s="2" customFormat="1" ht="27.6">
      <c r="A21" s="50">
        <v>1</v>
      </c>
      <c r="B21" s="20" t="s">
        <v>45</v>
      </c>
      <c r="C21" s="21">
        <v>4</v>
      </c>
      <c r="D21" s="21">
        <v>2</v>
      </c>
      <c r="E21" s="21">
        <v>2</v>
      </c>
      <c r="F21" s="22">
        <v>7.5</v>
      </c>
      <c r="G21" s="21" t="s">
        <v>9</v>
      </c>
      <c r="H21" s="22">
        <v>1440</v>
      </c>
      <c r="I21" s="22" t="s">
        <v>10</v>
      </c>
      <c r="J21" s="21" t="s">
        <v>46</v>
      </c>
      <c r="K21" s="22">
        <f>C21*1</f>
        <v>4</v>
      </c>
      <c r="L21" s="58">
        <v>18</v>
      </c>
      <c r="M21" s="58"/>
      <c r="N21" s="58"/>
      <c r="O21" s="22">
        <f t="shared" ref="O21" si="4">F21*D21</f>
        <v>15</v>
      </c>
      <c r="P21" s="57">
        <f t="shared" ref="P21" si="5">F21*E21</f>
        <v>15</v>
      </c>
      <c r="Q21" s="95"/>
      <c r="S21" s="22" t="s">
        <v>257</v>
      </c>
    </row>
    <row r="22" spans="1:236" ht="27.6">
      <c r="A22" s="50">
        <v>2</v>
      </c>
      <c r="B22" s="20" t="s">
        <v>47</v>
      </c>
      <c r="C22" s="21">
        <v>2</v>
      </c>
      <c r="D22" s="21">
        <v>1</v>
      </c>
      <c r="E22" s="21">
        <v>1</v>
      </c>
      <c r="F22" s="21">
        <v>9.3000000000000007</v>
      </c>
      <c r="G22" s="21" t="s">
        <v>9</v>
      </c>
      <c r="H22" s="22">
        <v>960</v>
      </c>
      <c r="I22" s="22" t="s">
        <v>10</v>
      </c>
      <c r="J22" s="21" t="s">
        <v>48</v>
      </c>
      <c r="K22" s="22">
        <f t="shared" ref="K22" si="6">C22*1</f>
        <v>2</v>
      </c>
      <c r="L22" s="74"/>
      <c r="M22" s="74"/>
      <c r="N22" s="74"/>
      <c r="O22" s="22">
        <f t="shared" ref="O22:O30" si="7">F22*D22</f>
        <v>9.3000000000000007</v>
      </c>
      <c r="P22" s="57">
        <f t="shared" ref="P22:P30" si="8">F22*E22</f>
        <v>9.3000000000000007</v>
      </c>
      <c r="Q22" s="95"/>
      <c r="S22" s="22" t="s">
        <v>257</v>
      </c>
    </row>
    <row r="23" spans="1:236" ht="27.6">
      <c r="A23" s="50">
        <v>3</v>
      </c>
      <c r="B23" s="20" t="s">
        <v>49</v>
      </c>
      <c r="C23" s="21">
        <v>2</v>
      </c>
      <c r="D23" s="21">
        <v>1</v>
      </c>
      <c r="E23" s="21">
        <v>1</v>
      </c>
      <c r="F23" s="21">
        <v>55</v>
      </c>
      <c r="G23" s="21" t="s">
        <v>9</v>
      </c>
      <c r="H23" s="22">
        <v>1500</v>
      </c>
      <c r="I23" s="22" t="s">
        <v>34</v>
      </c>
      <c r="J23" s="21" t="s">
        <v>48</v>
      </c>
      <c r="K23" s="22">
        <f>C23*1</f>
        <v>2</v>
      </c>
      <c r="L23" s="74"/>
      <c r="M23" s="74"/>
      <c r="N23" s="74"/>
      <c r="O23" s="22">
        <f t="shared" si="7"/>
        <v>55</v>
      </c>
      <c r="P23" s="57">
        <f t="shared" si="8"/>
        <v>55</v>
      </c>
      <c r="Q23" s="95"/>
      <c r="S23" s="22" t="s">
        <v>257</v>
      </c>
    </row>
    <row r="24" spans="1:236" s="2" customFormat="1" ht="27.6">
      <c r="A24" s="50">
        <v>4</v>
      </c>
      <c r="B24" s="20" t="s">
        <v>50</v>
      </c>
      <c r="C24" s="21">
        <v>2</v>
      </c>
      <c r="D24" s="21">
        <v>1</v>
      </c>
      <c r="E24" s="21">
        <v>1</v>
      </c>
      <c r="F24" s="21">
        <v>18.5</v>
      </c>
      <c r="G24" s="21" t="s">
        <v>9</v>
      </c>
      <c r="H24" s="22">
        <v>1500</v>
      </c>
      <c r="I24" s="22" t="s">
        <v>10</v>
      </c>
      <c r="J24" s="21"/>
      <c r="K24" s="22">
        <f>C24*1</f>
        <v>2</v>
      </c>
      <c r="L24" s="58"/>
      <c r="M24" s="58"/>
      <c r="N24" s="58"/>
      <c r="O24" s="22">
        <f t="shared" si="7"/>
        <v>18.5</v>
      </c>
      <c r="P24" s="57">
        <f t="shared" si="8"/>
        <v>18.5</v>
      </c>
      <c r="Q24" s="95"/>
      <c r="S24" s="22" t="s">
        <v>257</v>
      </c>
    </row>
    <row r="25" spans="1:236" s="2" customFormat="1" ht="27.6">
      <c r="A25" s="50">
        <v>5</v>
      </c>
      <c r="B25" s="20" t="s">
        <v>51</v>
      </c>
      <c r="C25" s="21">
        <v>2</v>
      </c>
      <c r="D25" s="21">
        <v>2</v>
      </c>
      <c r="E25" s="21">
        <v>0</v>
      </c>
      <c r="F25" s="21">
        <v>18.5</v>
      </c>
      <c r="G25" s="21" t="s">
        <v>9</v>
      </c>
      <c r="H25" s="22">
        <v>1500</v>
      </c>
      <c r="I25" s="22" t="s">
        <v>10</v>
      </c>
      <c r="J25" s="21"/>
      <c r="K25" s="22">
        <f>C25*1</f>
        <v>2</v>
      </c>
      <c r="L25" s="58"/>
      <c r="M25" s="58"/>
      <c r="N25" s="58"/>
      <c r="O25" s="22">
        <f t="shared" si="7"/>
        <v>37</v>
      </c>
      <c r="P25" s="57">
        <f t="shared" si="8"/>
        <v>0</v>
      </c>
      <c r="Q25" s="95"/>
      <c r="S25" s="22" t="s">
        <v>257</v>
      </c>
    </row>
    <row r="26" spans="1:236" s="2" customFormat="1" ht="27.6">
      <c r="A26" s="50"/>
      <c r="B26" s="20" t="s">
        <v>266</v>
      </c>
      <c r="C26" s="21">
        <v>1</v>
      </c>
      <c r="D26" s="21">
        <v>1</v>
      </c>
      <c r="E26" s="21">
        <v>0</v>
      </c>
      <c r="F26" s="21">
        <v>30</v>
      </c>
      <c r="G26" s="21" t="s">
        <v>9</v>
      </c>
      <c r="H26" s="22">
        <v>1500</v>
      </c>
      <c r="I26" s="22" t="s">
        <v>10</v>
      </c>
      <c r="J26" s="21"/>
      <c r="K26" s="22">
        <f>C26*1</f>
        <v>1</v>
      </c>
      <c r="L26" s="58"/>
      <c r="M26" s="58"/>
      <c r="N26" s="58"/>
      <c r="O26" s="22">
        <f t="shared" si="7"/>
        <v>30</v>
      </c>
      <c r="P26" s="57">
        <f t="shared" si="8"/>
        <v>0</v>
      </c>
      <c r="Q26" s="95"/>
      <c r="S26" s="22"/>
    </row>
    <row r="27" spans="1:236" s="2" customFormat="1" ht="27.6">
      <c r="A27" s="50">
        <v>6</v>
      </c>
      <c r="B27" s="20" t="s">
        <v>52</v>
      </c>
      <c r="C27" s="21">
        <v>1</v>
      </c>
      <c r="D27" s="21">
        <v>1</v>
      </c>
      <c r="E27" s="21">
        <v>0</v>
      </c>
      <c r="F27" s="21">
        <v>11</v>
      </c>
      <c r="G27" s="21" t="s">
        <v>9</v>
      </c>
      <c r="H27" s="22">
        <v>1500</v>
      </c>
      <c r="I27" s="22" t="s">
        <v>10</v>
      </c>
      <c r="J27" s="21"/>
      <c r="K27" s="22">
        <f>C27*1</f>
        <v>1</v>
      </c>
      <c r="L27" s="58"/>
      <c r="M27" s="58"/>
      <c r="N27" s="58"/>
      <c r="O27" s="22">
        <f t="shared" si="7"/>
        <v>11</v>
      </c>
      <c r="P27" s="57">
        <f t="shared" si="8"/>
        <v>0</v>
      </c>
      <c r="Q27" s="95"/>
      <c r="S27" s="22" t="s">
        <v>257</v>
      </c>
    </row>
    <row r="28" spans="1:236" s="2" customFormat="1" ht="27.6">
      <c r="A28" s="50">
        <v>7</v>
      </c>
      <c r="B28" s="20" t="s">
        <v>53</v>
      </c>
      <c r="C28" s="21">
        <v>1</v>
      </c>
      <c r="D28" s="21">
        <v>1</v>
      </c>
      <c r="E28" s="21">
        <v>0</v>
      </c>
      <c r="F28" s="21">
        <v>22.4</v>
      </c>
      <c r="G28" s="21" t="s">
        <v>30</v>
      </c>
      <c r="H28" s="22">
        <v>1000</v>
      </c>
      <c r="I28" s="22" t="s">
        <v>12</v>
      </c>
      <c r="J28" s="21" t="s">
        <v>26</v>
      </c>
      <c r="K28" s="22">
        <v>0</v>
      </c>
      <c r="L28" s="58"/>
      <c r="M28" s="58"/>
      <c r="N28" s="58"/>
      <c r="O28" s="22">
        <f t="shared" si="7"/>
        <v>22.4</v>
      </c>
      <c r="P28" s="57">
        <f t="shared" si="8"/>
        <v>0</v>
      </c>
      <c r="Q28" s="95"/>
      <c r="S28" s="22" t="s">
        <v>257</v>
      </c>
    </row>
    <row r="29" spans="1:236" s="2" customFormat="1" ht="27.6">
      <c r="A29" s="50">
        <v>8</v>
      </c>
      <c r="B29" s="20" t="s">
        <v>54</v>
      </c>
      <c r="C29" s="21">
        <v>4</v>
      </c>
      <c r="D29" s="21">
        <v>4</v>
      </c>
      <c r="E29" s="21">
        <v>0</v>
      </c>
      <c r="F29" s="21">
        <v>15</v>
      </c>
      <c r="G29" s="21" t="s">
        <v>9</v>
      </c>
      <c r="H29" s="22">
        <v>1500</v>
      </c>
      <c r="I29" s="22" t="s">
        <v>10</v>
      </c>
      <c r="J29" s="21" t="s">
        <v>55</v>
      </c>
      <c r="K29" s="22">
        <f>C29*1</f>
        <v>4</v>
      </c>
      <c r="L29" s="58"/>
      <c r="M29" s="58"/>
      <c r="N29" s="58"/>
      <c r="O29" s="22">
        <f t="shared" si="7"/>
        <v>60</v>
      </c>
      <c r="P29" s="57">
        <f t="shared" si="8"/>
        <v>0</v>
      </c>
      <c r="Q29" s="95"/>
      <c r="S29" s="22" t="s">
        <v>257</v>
      </c>
    </row>
    <row r="30" spans="1:236" s="2" customFormat="1" ht="27.6">
      <c r="A30" s="50">
        <v>9</v>
      </c>
      <c r="B30" s="20" t="s">
        <v>56</v>
      </c>
      <c r="C30" s="21">
        <v>1</v>
      </c>
      <c r="D30" s="21">
        <v>1</v>
      </c>
      <c r="E30" s="21">
        <v>0</v>
      </c>
      <c r="F30" s="21">
        <v>3.7</v>
      </c>
      <c r="G30" s="21" t="s">
        <v>9</v>
      </c>
      <c r="H30" s="22">
        <v>1500</v>
      </c>
      <c r="I30" s="22" t="s">
        <v>10</v>
      </c>
      <c r="J30" s="21"/>
      <c r="K30" s="22">
        <f>C30*1</f>
        <v>1</v>
      </c>
      <c r="L30" s="58"/>
      <c r="M30" s="58"/>
      <c r="N30" s="58"/>
      <c r="O30" s="22">
        <f t="shared" si="7"/>
        <v>3.7</v>
      </c>
      <c r="P30" s="57">
        <f t="shared" si="8"/>
        <v>0</v>
      </c>
      <c r="Q30" s="95"/>
      <c r="S30" s="22" t="s">
        <v>257</v>
      </c>
    </row>
    <row r="31" spans="1:236" s="1" customFormat="1">
      <c r="A31" s="50">
        <v>10</v>
      </c>
      <c r="B31" s="20" t="s">
        <v>57</v>
      </c>
      <c r="C31" s="21">
        <v>1</v>
      </c>
      <c r="D31" s="21"/>
      <c r="E31" s="21"/>
      <c r="F31" s="21"/>
      <c r="G31" s="21"/>
      <c r="H31" s="22"/>
      <c r="I31" s="22" t="s">
        <v>10</v>
      </c>
      <c r="J31" s="20" t="s">
        <v>14</v>
      </c>
      <c r="K31" s="22"/>
      <c r="L31" s="22"/>
      <c r="M31" s="22"/>
      <c r="N31" s="22"/>
      <c r="O31" s="22"/>
      <c r="P31" s="57"/>
      <c r="Q31" s="95"/>
      <c r="S31" s="22"/>
    </row>
    <row r="32" spans="1:236" s="2" customFormat="1">
      <c r="A32" s="50">
        <v>11</v>
      </c>
      <c r="B32" s="20" t="s">
        <v>58</v>
      </c>
      <c r="C32" s="21">
        <v>4</v>
      </c>
      <c r="D32" s="21"/>
      <c r="E32" s="21"/>
      <c r="F32" s="21"/>
      <c r="G32" s="21"/>
      <c r="H32" s="22"/>
      <c r="I32" s="22" t="s">
        <v>12</v>
      </c>
      <c r="J32" s="21" t="s">
        <v>59</v>
      </c>
      <c r="K32" s="22"/>
      <c r="L32" s="58"/>
      <c r="M32" s="58"/>
      <c r="N32" s="58"/>
      <c r="O32" s="22"/>
      <c r="P32" s="57"/>
      <c r="Q32" s="95"/>
      <c r="S32" s="58"/>
    </row>
    <row r="33" spans="1:236" s="2" customFormat="1">
      <c r="A33" s="50">
        <v>12</v>
      </c>
      <c r="B33" s="23" t="s">
        <v>233</v>
      </c>
      <c r="C33" s="21">
        <v>1</v>
      </c>
      <c r="D33" s="21"/>
      <c r="E33" s="21"/>
      <c r="F33" s="21">
        <v>18.5</v>
      </c>
      <c r="G33" s="21"/>
      <c r="H33" s="22"/>
      <c r="I33" s="22" t="s">
        <v>10</v>
      </c>
      <c r="J33" s="21"/>
      <c r="K33" s="22"/>
      <c r="L33" s="58"/>
      <c r="M33" s="58"/>
      <c r="N33" s="58"/>
      <c r="O33" s="22"/>
      <c r="P33" s="57"/>
      <c r="Q33" s="95"/>
      <c r="S33" s="58"/>
    </row>
    <row r="34" spans="1:236" s="2" customFormat="1">
      <c r="A34" s="50">
        <v>13</v>
      </c>
      <c r="B34" s="23" t="s">
        <v>234</v>
      </c>
      <c r="C34" s="21">
        <v>1</v>
      </c>
      <c r="D34" s="21"/>
      <c r="E34" s="21"/>
      <c r="F34" s="21">
        <v>55</v>
      </c>
      <c r="G34" s="21"/>
      <c r="H34" s="22"/>
      <c r="I34" s="22" t="s">
        <v>10</v>
      </c>
      <c r="J34" s="21"/>
      <c r="K34" s="22"/>
      <c r="L34" s="58"/>
      <c r="M34" s="58"/>
      <c r="N34" s="58"/>
      <c r="O34" s="22"/>
      <c r="P34" s="57"/>
      <c r="Q34" s="95"/>
      <c r="S34" s="58"/>
    </row>
    <row r="35" spans="1:236" s="2" customFormat="1">
      <c r="A35" s="50">
        <v>14</v>
      </c>
      <c r="B35" s="23" t="s">
        <v>236</v>
      </c>
      <c r="C35" s="21">
        <v>1</v>
      </c>
      <c r="D35" s="21"/>
      <c r="E35" s="21"/>
      <c r="F35" s="21">
        <v>9.3000000000000007</v>
      </c>
      <c r="G35" s="21"/>
      <c r="H35" s="22"/>
      <c r="I35" s="22" t="s">
        <v>10</v>
      </c>
      <c r="J35" s="21"/>
      <c r="K35" s="22"/>
      <c r="L35" s="58"/>
      <c r="M35" s="58"/>
      <c r="N35" s="58"/>
      <c r="O35" s="22"/>
      <c r="P35" s="57"/>
      <c r="Q35" s="95"/>
      <c r="S35" s="58"/>
    </row>
    <row r="36" spans="1:236" s="2" customFormat="1">
      <c r="A36" s="50">
        <v>15</v>
      </c>
      <c r="B36" s="23" t="s">
        <v>21</v>
      </c>
      <c r="C36" s="21">
        <v>1</v>
      </c>
      <c r="D36" s="21"/>
      <c r="E36" s="21"/>
      <c r="F36" s="21">
        <v>0</v>
      </c>
      <c r="G36" s="21"/>
      <c r="H36" s="22"/>
      <c r="I36" s="22" t="s">
        <v>224</v>
      </c>
      <c r="J36" s="21"/>
      <c r="K36" s="22"/>
      <c r="L36" s="58"/>
      <c r="M36" s="58"/>
      <c r="N36" s="58"/>
      <c r="O36" s="22"/>
      <c r="P36" s="57"/>
      <c r="Q36" s="95"/>
      <c r="S36" s="58"/>
    </row>
    <row r="37" spans="1:236" s="2" customFormat="1" ht="14.4" thickBot="1">
      <c r="A37" s="50">
        <v>16</v>
      </c>
      <c r="B37" s="25" t="s">
        <v>20</v>
      </c>
      <c r="C37" s="26">
        <v>2</v>
      </c>
      <c r="D37" s="26"/>
      <c r="E37" s="26"/>
      <c r="F37" s="26">
        <v>0</v>
      </c>
      <c r="G37" s="26"/>
      <c r="H37" s="27"/>
      <c r="I37" s="27"/>
      <c r="J37" s="26"/>
      <c r="K37" s="27"/>
      <c r="L37" s="61"/>
      <c r="M37" s="61"/>
      <c r="N37" s="61"/>
      <c r="O37" s="27"/>
      <c r="P37" s="82"/>
      <c r="Q37" s="95"/>
      <c r="S37" s="58"/>
    </row>
    <row r="38" spans="1:236" s="3" customFormat="1" ht="14.4" thickBot="1">
      <c r="A38" s="15">
        <v>17</v>
      </c>
      <c r="B38" s="29" t="s">
        <v>0</v>
      </c>
      <c r="C38" s="30">
        <f>SUM(C21:C37)</f>
        <v>31</v>
      </c>
      <c r="D38" s="30"/>
      <c r="E38" s="30"/>
      <c r="F38" s="31"/>
      <c r="G38" s="32"/>
      <c r="H38" s="33"/>
      <c r="I38" s="33"/>
      <c r="J38" s="63" t="s">
        <v>60</v>
      </c>
      <c r="K38" s="18"/>
      <c r="L38" s="64"/>
      <c r="M38" s="64"/>
      <c r="N38" s="64"/>
      <c r="O38" s="64">
        <f t="shared" ref="O38" si="9">SUM(O21:O37)</f>
        <v>261.90000000000003</v>
      </c>
      <c r="P38" s="65">
        <f>SUM(P21:P37)</f>
        <v>97.8</v>
      </c>
      <c r="Q38" s="92">
        <f>O38/0.575</f>
        <v>455.4782608695653</v>
      </c>
      <c r="R38" s="206">
        <f>Q38*1.2</f>
        <v>546.57391304347834</v>
      </c>
      <c r="S38" s="66"/>
      <c r="HS38" s="97"/>
      <c r="HT38" s="97"/>
      <c r="HU38" s="97"/>
      <c r="HV38" s="97"/>
      <c r="HW38" s="97"/>
      <c r="HX38" s="97"/>
      <c r="HY38" s="97"/>
      <c r="HZ38" s="97"/>
      <c r="IA38" s="97"/>
      <c r="IB38" s="97"/>
    </row>
    <row r="39" spans="1:236" s="4" customFormat="1" ht="14.4" thickBot="1">
      <c r="A39" s="40"/>
      <c r="B39" s="217" t="s">
        <v>269</v>
      </c>
      <c r="C39" s="42" t="s">
        <v>61</v>
      </c>
      <c r="D39" s="221" t="s">
        <v>239</v>
      </c>
      <c r="E39" s="220"/>
      <c r="F39" s="220"/>
      <c r="G39" s="220"/>
      <c r="H39" s="220"/>
      <c r="I39" s="222"/>
      <c r="J39" s="69"/>
      <c r="K39" s="70"/>
      <c r="L39" s="71"/>
      <c r="M39" s="71"/>
      <c r="N39" s="71"/>
      <c r="O39" s="72"/>
      <c r="P39" s="73"/>
      <c r="S39" s="74"/>
    </row>
    <row r="40" spans="1:236" s="5" customFormat="1" ht="14.4" thickBot="1">
      <c r="A40" s="44"/>
      <c r="B40" s="45"/>
      <c r="C40" s="44"/>
      <c r="D40" s="44"/>
      <c r="E40" s="44"/>
      <c r="F40" s="44"/>
      <c r="G40" s="46"/>
      <c r="H40" s="47"/>
      <c r="I40" s="47"/>
      <c r="J40" s="46"/>
      <c r="K40" s="47"/>
      <c r="Q40" s="93"/>
      <c r="HS40" s="98"/>
      <c r="HT40" s="98"/>
      <c r="HU40" s="98"/>
      <c r="HV40" s="98"/>
      <c r="HW40" s="98"/>
      <c r="HX40" s="98"/>
      <c r="HY40" s="98"/>
      <c r="HZ40" s="98"/>
      <c r="IA40" s="98"/>
      <c r="IB40" s="98"/>
    </row>
    <row r="41" spans="1:236" s="2" customFormat="1" ht="30" customHeight="1" thickBot="1">
      <c r="A41" s="223" t="s">
        <v>245</v>
      </c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  <c r="P41" s="22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6"/>
      <c r="HT41" s="6"/>
      <c r="HU41" s="6"/>
      <c r="HV41" s="6"/>
      <c r="HW41" s="6"/>
      <c r="HX41" s="6"/>
      <c r="HY41" s="6"/>
      <c r="HZ41" s="6"/>
      <c r="IA41" s="6"/>
      <c r="IB41" s="6"/>
    </row>
    <row r="42" spans="1:236" s="2" customFormat="1" ht="28.2" thickBot="1">
      <c r="A42" s="99" t="s">
        <v>16</v>
      </c>
      <c r="B42" s="100" t="s">
        <v>2</v>
      </c>
      <c r="C42" s="100" t="s">
        <v>3</v>
      </c>
      <c r="D42" s="100" t="s">
        <v>7</v>
      </c>
      <c r="E42" s="100" t="s">
        <v>8</v>
      </c>
      <c r="F42" s="100" t="s">
        <v>17</v>
      </c>
      <c r="G42" s="100" t="s">
        <v>4</v>
      </c>
      <c r="H42" s="100" t="s">
        <v>18</v>
      </c>
      <c r="I42" s="100" t="s">
        <v>5</v>
      </c>
      <c r="J42" s="105" t="s">
        <v>6</v>
      </c>
      <c r="K42" s="106"/>
      <c r="L42" s="107"/>
      <c r="M42" s="107"/>
      <c r="N42" s="107"/>
      <c r="O42" s="99" t="s">
        <v>7</v>
      </c>
      <c r="P42" s="105" t="s">
        <v>8</v>
      </c>
      <c r="Q42" s="96" t="s">
        <v>28</v>
      </c>
      <c r="S42" s="36" t="s">
        <v>240</v>
      </c>
    </row>
    <row r="43" spans="1:236" s="2" customFormat="1" ht="27.6">
      <c r="A43" s="15">
        <v>1</v>
      </c>
      <c r="B43" s="101" t="s">
        <v>62</v>
      </c>
      <c r="C43" s="17">
        <v>1</v>
      </c>
      <c r="D43" s="17">
        <v>1</v>
      </c>
      <c r="E43" s="17">
        <v>0</v>
      </c>
      <c r="F43" s="18">
        <v>2.2000000000000002</v>
      </c>
      <c r="G43" s="17" t="s">
        <v>9</v>
      </c>
      <c r="H43" s="18">
        <v>1440</v>
      </c>
      <c r="I43" s="17" t="s">
        <v>10</v>
      </c>
      <c r="J43" s="16"/>
      <c r="K43" s="18">
        <f t="shared" ref="K43" si="10">C43*1</f>
        <v>1</v>
      </c>
      <c r="L43" s="108">
        <v>56</v>
      </c>
      <c r="M43" s="108"/>
      <c r="N43" s="108"/>
      <c r="O43" s="18">
        <f t="shared" ref="O43" si="11">F43*D43</f>
        <v>2.2000000000000002</v>
      </c>
      <c r="P43" s="56">
        <f t="shared" ref="P43" si="12">F43*E43</f>
        <v>0</v>
      </c>
      <c r="Q43" s="109"/>
      <c r="S43" s="22" t="s">
        <v>257</v>
      </c>
    </row>
    <row r="44" spans="1:236" s="2" customFormat="1" ht="27.6">
      <c r="A44" s="50">
        <v>2</v>
      </c>
      <c r="B44" s="23" t="s">
        <v>63</v>
      </c>
      <c r="C44" s="21">
        <v>1</v>
      </c>
      <c r="D44" s="21">
        <v>1</v>
      </c>
      <c r="E44" s="21">
        <v>0</v>
      </c>
      <c r="F44" s="22">
        <v>0.37</v>
      </c>
      <c r="G44" s="21" t="s">
        <v>9</v>
      </c>
      <c r="H44" s="22">
        <v>1440</v>
      </c>
      <c r="I44" s="21" t="s">
        <v>10</v>
      </c>
      <c r="J44" s="20"/>
      <c r="K44" s="22">
        <f t="shared" ref="K44:K59" si="13">C44*1</f>
        <v>1</v>
      </c>
      <c r="L44" s="58"/>
      <c r="M44" s="58"/>
      <c r="N44" s="58"/>
      <c r="O44" s="22">
        <f t="shared" ref="O44:O51" si="14">F44*D44</f>
        <v>0.37</v>
      </c>
      <c r="P44" s="57">
        <f t="shared" ref="P44:P51" si="15">F44*E44</f>
        <v>0</v>
      </c>
      <c r="Q44" s="110"/>
      <c r="S44" s="22" t="s">
        <v>257</v>
      </c>
    </row>
    <row r="45" spans="1:236" s="2" customFormat="1" ht="27.6">
      <c r="A45" s="50">
        <v>3</v>
      </c>
      <c r="B45" s="23" t="s">
        <v>64</v>
      </c>
      <c r="C45" s="21">
        <v>1</v>
      </c>
      <c r="D45" s="21">
        <v>1</v>
      </c>
      <c r="E45" s="21">
        <v>0</v>
      </c>
      <c r="F45" s="22">
        <v>11</v>
      </c>
      <c r="G45" s="21" t="s">
        <v>9</v>
      </c>
      <c r="H45" s="22">
        <v>960</v>
      </c>
      <c r="I45" s="21" t="s">
        <v>10</v>
      </c>
      <c r="J45" s="20"/>
      <c r="K45" s="22">
        <f t="shared" si="13"/>
        <v>1</v>
      </c>
      <c r="L45" s="58"/>
      <c r="M45" s="58"/>
      <c r="N45" s="58"/>
      <c r="O45" s="22">
        <f t="shared" si="14"/>
        <v>11</v>
      </c>
      <c r="P45" s="57">
        <f t="shared" si="15"/>
        <v>0</v>
      </c>
      <c r="Q45" s="110"/>
      <c r="S45" s="22" t="s">
        <v>257</v>
      </c>
    </row>
    <row r="46" spans="1:236" s="2" customFormat="1" ht="27.6">
      <c r="A46" s="50">
        <v>4</v>
      </c>
      <c r="B46" s="23" t="s">
        <v>65</v>
      </c>
      <c r="C46" s="21">
        <v>4</v>
      </c>
      <c r="D46" s="21">
        <v>4</v>
      </c>
      <c r="E46" s="21">
        <v>0</v>
      </c>
      <c r="F46" s="22">
        <v>3.7</v>
      </c>
      <c r="G46" s="21" t="s">
        <v>9</v>
      </c>
      <c r="H46" s="22">
        <v>1440</v>
      </c>
      <c r="I46" s="21" t="s">
        <v>10</v>
      </c>
      <c r="J46" s="20"/>
      <c r="K46" s="22">
        <f t="shared" si="13"/>
        <v>4</v>
      </c>
      <c r="L46" s="58"/>
      <c r="M46" s="58"/>
      <c r="N46" s="58"/>
      <c r="O46" s="22">
        <f t="shared" si="14"/>
        <v>14.8</v>
      </c>
      <c r="P46" s="57">
        <f t="shared" si="15"/>
        <v>0</v>
      </c>
      <c r="Q46" s="110"/>
      <c r="S46" s="22" t="s">
        <v>257</v>
      </c>
    </row>
    <row r="47" spans="1:236" s="2" customFormat="1" ht="27.6">
      <c r="A47" s="50">
        <v>5</v>
      </c>
      <c r="B47" s="23" t="s">
        <v>66</v>
      </c>
      <c r="C47" s="21">
        <v>2</v>
      </c>
      <c r="D47" s="21">
        <v>1</v>
      </c>
      <c r="E47" s="21">
        <v>1</v>
      </c>
      <c r="F47" s="22">
        <v>30</v>
      </c>
      <c r="G47" s="21" t="s">
        <v>9</v>
      </c>
      <c r="H47" s="22">
        <v>1440</v>
      </c>
      <c r="I47" s="21" t="s">
        <v>10</v>
      </c>
      <c r="J47" s="20"/>
      <c r="K47" s="22">
        <f t="shared" si="13"/>
        <v>2</v>
      </c>
      <c r="L47" s="58"/>
      <c r="M47" s="58"/>
      <c r="N47" s="58"/>
      <c r="O47" s="22">
        <f t="shared" si="14"/>
        <v>30</v>
      </c>
      <c r="P47" s="57">
        <f t="shared" si="15"/>
        <v>30</v>
      </c>
      <c r="Q47" s="110"/>
      <c r="S47" s="22" t="s">
        <v>257</v>
      </c>
    </row>
    <row r="48" spans="1:236" s="2" customFormat="1" ht="27.6">
      <c r="A48" s="50">
        <v>6</v>
      </c>
      <c r="B48" s="23" t="s">
        <v>67</v>
      </c>
      <c r="C48" s="21">
        <v>2</v>
      </c>
      <c r="D48" s="21">
        <v>1</v>
      </c>
      <c r="E48" s="21">
        <v>1</v>
      </c>
      <c r="F48" s="22">
        <v>7.5</v>
      </c>
      <c r="G48" s="21" t="s">
        <v>9</v>
      </c>
      <c r="H48" s="22">
        <v>1440</v>
      </c>
      <c r="I48" s="21" t="s">
        <v>10</v>
      </c>
      <c r="J48" s="20"/>
      <c r="K48" s="22">
        <f t="shared" si="13"/>
        <v>2</v>
      </c>
      <c r="L48" s="58"/>
      <c r="M48" s="58"/>
      <c r="N48" s="58"/>
      <c r="O48" s="22">
        <f t="shared" si="14"/>
        <v>7.5</v>
      </c>
      <c r="P48" s="57">
        <f t="shared" si="15"/>
        <v>7.5</v>
      </c>
      <c r="Q48" s="110"/>
      <c r="S48" s="22" t="s">
        <v>257</v>
      </c>
    </row>
    <row r="49" spans="1:19" s="2" customFormat="1" ht="27.6">
      <c r="A49" s="50">
        <v>7</v>
      </c>
      <c r="B49" s="23" t="s">
        <v>68</v>
      </c>
      <c r="C49" s="21">
        <v>1</v>
      </c>
      <c r="D49" s="21">
        <v>1</v>
      </c>
      <c r="E49" s="21">
        <v>0</v>
      </c>
      <c r="F49" s="22">
        <v>1.5</v>
      </c>
      <c r="G49" s="21" t="s">
        <v>9</v>
      </c>
      <c r="H49" s="22">
        <v>1440</v>
      </c>
      <c r="I49" s="21" t="s">
        <v>10</v>
      </c>
      <c r="J49" s="20"/>
      <c r="K49" s="22">
        <f t="shared" si="13"/>
        <v>1</v>
      </c>
      <c r="L49" s="58"/>
      <c r="M49" s="58"/>
      <c r="N49" s="58"/>
      <c r="O49" s="22">
        <f t="shared" si="14"/>
        <v>1.5</v>
      </c>
      <c r="P49" s="57">
        <f t="shared" si="15"/>
        <v>0</v>
      </c>
      <c r="Q49" s="110"/>
      <c r="S49" s="22" t="s">
        <v>257</v>
      </c>
    </row>
    <row r="50" spans="1:19" s="2" customFormat="1" ht="27.6">
      <c r="A50" s="50">
        <v>8</v>
      </c>
      <c r="B50" s="23" t="s">
        <v>69</v>
      </c>
      <c r="C50" s="21">
        <v>1</v>
      </c>
      <c r="D50" s="21">
        <v>1</v>
      </c>
      <c r="E50" s="21">
        <v>0</v>
      </c>
      <c r="F50" s="22">
        <v>5.5</v>
      </c>
      <c r="G50" s="21" t="s">
        <v>9</v>
      </c>
      <c r="H50" s="22">
        <v>1440</v>
      </c>
      <c r="I50" s="21" t="s">
        <v>10</v>
      </c>
      <c r="J50" s="20"/>
      <c r="K50" s="22">
        <f t="shared" si="13"/>
        <v>1</v>
      </c>
      <c r="L50" s="58"/>
      <c r="M50" s="58"/>
      <c r="N50" s="58"/>
      <c r="O50" s="22">
        <f t="shared" si="14"/>
        <v>5.5</v>
      </c>
      <c r="P50" s="57">
        <f t="shared" si="15"/>
        <v>0</v>
      </c>
      <c r="Q50" s="110"/>
      <c r="S50" s="22" t="s">
        <v>257</v>
      </c>
    </row>
    <row r="51" spans="1:19" s="2" customFormat="1" ht="27.6">
      <c r="A51" s="50"/>
      <c r="B51" s="23" t="s">
        <v>258</v>
      </c>
      <c r="C51" s="21">
        <v>2</v>
      </c>
      <c r="D51" s="21">
        <v>1</v>
      </c>
      <c r="E51" s="21">
        <v>1</v>
      </c>
      <c r="F51" s="22">
        <v>55</v>
      </c>
      <c r="G51" s="21" t="s">
        <v>9</v>
      </c>
      <c r="H51" s="22"/>
      <c r="I51" s="21" t="s">
        <v>19</v>
      </c>
      <c r="J51" s="20"/>
      <c r="K51" s="22">
        <f t="shared" si="13"/>
        <v>2</v>
      </c>
      <c r="L51" s="58"/>
      <c r="M51" s="58"/>
      <c r="N51" s="58"/>
      <c r="O51" s="22">
        <f t="shared" si="14"/>
        <v>55</v>
      </c>
      <c r="P51" s="57">
        <f t="shared" si="15"/>
        <v>55</v>
      </c>
      <c r="Q51" s="110"/>
      <c r="S51" s="22" t="s">
        <v>257</v>
      </c>
    </row>
    <row r="52" spans="1:19" s="2" customFormat="1" ht="27.6">
      <c r="A52" s="50">
        <v>10</v>
      </c>
      <c r="B52" s="23" t="s">
        <v>70</v>
      </c>
      <c r="C52" s="21">
        <v>2</v>
      </c>
      <c r="D52" s="21">
        <v>1</v>
      </c>
      <c r="E52" s="21">
        <v>1</v>
      </c>
      <c r="F52" s="22">
        <v>3.75</v>
      </c>
      <c r="G52" s="21" t="s">
        <v>9</v>
      </c>
      <c r="H52" s="22">
        <v>1440</v>
      </c>
      <c r="I52" s="21" t="s">
        <v>10</v>
      </c>
      <c r="J52" s="20"/>
      <c r="K52" s="22">
        <f t="shared" si="13"/>
        <v>2</v>
      </c>
      <c r="L52" s="58"/>
      <c r="M52" s="58"/>
      <c r="N52" s="58"/>
      <c r="O52" s="22">
        <f t="shared" ref="O52" si="16">F52*D52</f>
        <v>3.75</v>
      </c>
      <c r="P52" s="57">
        <f t="shared" ref="P52" si="17">F52*E52</f>
        <v>3.75</v>
      </c>
      <c r="Q52" s="110"/>
      <c r="S52" s="22" t="s">
        <v>257</v>
      </c>
    </row>
    <row r="53" spans="1:19" s="2" customFormat="1" ht="27.6">
      <c r="A53" s="50">
        <v>11</v>
      </c>
      <c r="B53" s="23" t="s">
        <v>71</v>
      </c>
      <c r="C53" s="21">
        <v>2</v>
      </c>
      <c r="D53" s="21">
        <v>1</v>
      </c>
      <c r="E53" s="21">
        <v>1</v>
      </c>
      <c r="F53" s="22">
        <v>3.7</v>
      </c>
      <c r="G53" s="21" t="s">
        <v>9</v>
      </c>
      <c r="H53" s="22">
        <v>1440</v>
      </c>
      <c r="I53" s="21" t="s">
        <v>10</v>
      </c>
      <c r="J53" s="20"/>
      <c r="K53" s="22">
        <f t="shared" si="13"/>
        <v>2</v>
      </c>
      <c r="L53" s="58"/>
      <c r="M53" s="58"/>
      <c r="N53" s="58"/>
      <c r="O53" s="22">
        <f t="shared" ref="O53:O87" si="18">F53*D53</f>
        <v>3.7</v>
      </c>
      <c r="P53" s="57">
        <f t="shared" ref="P53:P87" si="19">F53*E53</f>
        <v>3.7</v>
      </c>
      <c r="Q53" s="110"/>
      <c r="S53" s="22" t="s">
        <v>257</v>
      </c>
    </row>
    <row r="54" spans="1:19" s="2" customFormat="1" ht="27.6">
      <c r="A54" s="50">
        <v>12</v>
      </c>
      <c r="B54" s="23" t="s">
        <v>72</v>
      </c>
      <c r="C54" s="21">
        <v>1</v>
      </c>
      <c r="D54" s="21">
        <v>1</v>
      </c>
      <c r="E54" s="21">
        <v>0</v>
      </c>
      <c r="F54" s="22">
        <v>3.7</v>
      </c>
      <c r="G54" s="21" t="s">
        <v>9</v>
      </c>
      <c r="H54" s="22">
        <v>1440</v>
      </c>
      <c r="I54" s="21" t="s">
        <v>10</v>
      </c>
      <c r="J54" s="20"/>
      <c r="K54" s="22">
        <f t="shared" si="13"/>
        <v>1</v>
      </c>
      <c r="L54" s="58"/>
      <c r="M54" s="58"/>
      <c r="N54" s="58"/>
      <c r="O54" s="22">
        <f t="shared" si="18"/>
        <v>3.7</v>
      </c>
      <c r="P54" s="57">
        <f t="shared" si="19"/>
        <v>0</v>
      </c>
      <c r="Q54" s="110"/>
      <c r="S54" s="22" t="s">
        <v>257</v>
      </c>
    </row>
    <row r="55" spans="1:19" s="2" customFormat="1" ht="27.6">
      <c r="A55" s="50">
        <v>13</v>
      </c>
      <c r="B55" s="23" t="s">
        <v>73</v>
      </c>
      <c r="C55" s="21">
        <v>2</v>
      </c>
      <c r="D55" s="21">
        <v>1</v>
      </c>
      <c r="E55" s="21">
        <v>1</v>
      </c>
      <c r="F55" s="22">
        <v>1.5</v>
      </c>
      <c r="G55" s="21" t="s">
        <v>9</v>
      </c>
      <c r="H55" s="22">
        <v>1440</v>
      </c>
      <c r="I55" s="21" t="s">
        <v>10</v>
      </c>
      <c r="J55" s="20"/>
      <c r="K55" s="22">
        <f t="shared" si="13"/>
        <v>2</v>
      </c>
      <c r="L55" s="58"/>
      <c r="M55" s="58"/>
      <c r="N55" s="58"/>
      <c r="O55" s="22">
        <f t="shared" si="18"/>
        <v>1.5</v>
      </c>
      <c r="P55" s="57">
        <f t="shared" si="19"/>
        <v>1.5</v>
      </c>
      <c r="Q55" s="110"/>
      <c r="S55" s="22" t="s">
        <v>257</v>
      </c>
    </row>
    <row r="56" spans="1:19" s="2" customFormat="1" ht="27.6">
      <c r="A56" s="50">
        <v>14</v>
      </c>
      <c r="B56" s="23" t="s">
        <v>74</v>
      </c>
      <c r="C56" s="21">
        <v>2</v>
      </c>
      <c r="D56" s="21">
        <v>1</v>
      </c>
      <c r="E56" s="21">
        <v>1</v>
      </c>
      <c r="F56" s="22">
        <v>15</v>
      </c>
      <c r="G56" s="21" t="s">
        <v>9</v>
      </c>
      <c r="H56" s="22">
        <v>1440</v>
      </c>
      <c r="I56" s="21" t="s">
        <v>10</v>
      </c>
      <c r="J56" s="20"/>
      <c r="K56" s="22">
        <f t="shared" si="13"/>
        <v>2</v>
      </c>
      <c r="L56" s="58"/>
      <c r="M56" s="58"/>
      <c r="N56" s="58"/>
      <c r="O56" s="22">
        <f t="shared" si="18"/>
        <v>15</v>
      </c>
      <c r="P56" s="57">
        <f t="shared" si="19"/>
        <v>15</v>
      </c>
      <c r="Q56" s="110"/>
      <c r="S56" s="22" t="s">
        <v>257</v>
      </c>
    </row>
    <row r="57" spans="1:19" s="2" customFormat="1" ht="27.6">
      <c r="A57" s="50">
        <v>15</v>
      </c>
      <c r="B57" s="23" t="s">
        <v>75</v>
      </c>
      <c r="C57" s="21">
        <v>2</v>
      </c>
      <c r="D57" s="21">
        <v>1</v>
      </c>
      <c r="E57" s="21">
        <v>1</v>
      </c>
      <c r="F57" s="22">
        <v>22.5</v>
      </c>
      <c r="G57" s="21" t="s">
        <v>9</v>
      </c>
      <c r="H57" s="22">
        <v>1440</v>
      </c>
      <c r="I57" s="21" t="s">
        <v>10</v>
      </c>
      <c r="J57" s="20"/>
      <c r="K57" s="22">
        <f t="shared" si="13"/>
        <v>2</v>
      </c>
      <c r="L57" s="58"/>
      <c r="M57" s="58"/>
      <c r="N57" s="58"/>
      <c r="O57" s="22">
        <f t="shared" si="18"/>
        <v>22.5</v>
      </c>
      <c r="P57" s="57">
        <f t="shared" si="19"/>
        <v>22.5</v>
      </c>
      <c r="Q57" s="110"/>
      <c r="S57" s="22" t="s">
        <v>257</v>
      </c>
    </row>
    <row r="58" spans="1:19" s="2" customFormat="1" ht="27.6">
      <c r="A58" s="50">
        <v>16</v>
      </c>
      <c r="B58" s="23" t="s">
        <v>76</v>
      </c>
      <c r="C58" s="21">
        <v>2</v>
      </c>
      <c r="D58" s="21">
        <v>1</v>
      </c>
      <c r="E58" s="21">
        <v>1</v>
      </c>
      <c r="F58" s="22">
        <v>0.75</v>
      </c>
      <c r="G58" s="21" t="s">
        <v>9</v>
      </c>
      <c r="H58" s="22">
        <v>1440</v>
      </c>
      <c r="I58" s="21" t="s">
        <v>10</v>
      </c>
      <c r="J58" s="20"/>
      <c r="K58" s="22">
        <f t="shared" si="13"/>
        <v>2</v>
      </c>
      <c r="L58" s="58"/>
      <c r="M58" s="58"/>
      <c r="N58" s="58"/>
      <c r="O58" s="22">
        <f t="shared" si="18"/>
        <v>0.75</v>
      </c>
      <c r="P58" s="57">
        <f t="shared" si="19"/>
        <v>0.75</v>
      </c>
      <c r="Q58" s="110"/>
      <c r="S58" s="22" t="s">
        <v>257</v>
      </c>
    </row>
    <row r="59" spans="1:19" s="2" customFormat="1" ht="27.6">
      <c r="A59" s="50"/>
      <c r="B59" s="23" t="s">
        <v>259</v>
      </c>
      <c r="C59" s="21">
        <v>2</v>
      </c>
      <c r="D59" s="21">
        <v>1</v>
      </c>
      <c r="E59" s="21">
        <v>1</v>
      </c>
      <c r="F59" s="22">
        <v>2.2000000000000002</v>
      </c>
      <c r="G59" s="21" t="s">
        <v>9</v>
      </c>
      <c r="H59" s="22">
        <v>1440</v>
      </c>
      <c r="I59" s="21" t="s">
        <v>10</v>
      </c>
      <c r="J59" s="20"/>
      <c r="K59" s="22">
        <f t="shared" si="13"/>
        <v>2</v>
      </c>
      <c r="L59" s="58"/>
      <c r="M59" s="58"/>
      <c r="N59" s="58"/>
      <c r="O59" s="22">
        <f t="shared" si="18"/>
        <v>2.2000000000000002</v>
      </c>
      <c r="P59" s="57">
        <f t="shared" si="19"/>
        <v>2.2000000000000002</v>
      </c>
      <c r="Q59" s="110"/>
      <c r="S59" s="22" t="s">
        <v>257</v>
      </c>
    </row>
    <row r="60" spans="1:19" s="2" customFormat="1" ht="27.6">
      <c r="A60" s="50">
        <v>17</v>
      </c>
      <c r="B60" s="23" t="s">
        <v>77</v>
      </c>
      <c r="C60" s="21">
        <v>1</v>
      </c>
      <c r="D60" s="21">
        <v>1</v>
      </c>
      <c r="E60" s="21">
        <v>0</v>
      </c>
      <c r="F60" s="22">
        <v>1.5</v>
      </c>
      <c r="G60" s="21" t="s">
        <v>9</v>
      </c>
      <c r="H60" s="22">
        <v>1440</v>
      </c>
      <c r="I60" s="21" t="s">
        <v>10</v>
      </c>
      <c r="J60" s="20"/>
      <c r="K60" s="22">
        <f t="shared" ref="K60" si="20">C60*1</f>
        <v>1</v>
      </c>
      <c r="L60" s="58"/>
      <c r="M60" s="58"/>
      <c r="N60" s="58"/>
      <c r="O60" s="22">
        <f t="shared" si="18"/>
        <v>1.5</v>
      </c>
      <c r="P60" s="57">
        <f t="shared" si="19"/>
        <v>0</v>
      </c>
      <c r="Q60" s="110"/>
      <c r="S60" s="22" t="s">
        <v>257</v>
      </c>
    </row>
    <row r="61" spans="1:19" s="2" customFormat="1" ht="27.6">
      <c r="A61" s="50">
        <v>18</v>
      </c>
      <c r="B61" s="23" t="s">
        <v>78</v>
      </c>
      <c r="C61" s="21">
        <v>1</v>
      </c>
      <c r="D61" s="21">
        <v>1</v>
      </c>
      <c r="E61" s="21">
        <v>0</v>
      </c>
      <c r="F61" s="22">
        <v>1.5</v>
      </c>
      <c r="G61" s="21" t="s">
        <v>9</v>
      </c>
      <c r="H61" s="22">
        <v>1440</v>
      </c>
      <c r="I61" s="21" t="s">
        <v>10</v>
      </c>
      <c r="J61" s="20"/>
      <c r="K61" s="22">
        <f t="shared" ref="K61:K76" si="21">C61*1</f>
        <v>1</v>
      </c>
      <c r="L61" s="58"/>
      <c r="M61" s="58"/>
      <c r="N61" s="58"/>
      <c r="O61" s="22">
        <f t="shared" si="18"/>
        <v>1.5</v>
      </c>
      <c r="P61" s="57">
        <f t="shared" si="19"/>
        <v>0</v>
      </c>
      <c r="Q61" s="110"/>
      <c r="S61" s="22" t="s">
        <v>257</v>
      </c>
    </row>
    <row r="62" spans="1:19" s="2" customFormat="1" ht="27.6">
      <c r="A62" s="50">
        <v>19</v>
      </c>
      <c r="B62" s="23" t="s">
        <v>79</v>
      </c>
      <c r="C62" s="21">
        <v>2</v>
      </c>
      <c r="D62" s="21">
        <v>1</v>
      </c>
      <c r="E62" s="21">
        <v>1</v>
      </c>
      <c r="F62" s="22">
        <v>3.7</v>
      </c>
      <c r="G62" s="21" t="s">
        <v>9</v>
      </c>
      <c r="H62" s="22">
        <v>2900</v>
      </c>
      <c r="I62" s="21" t="s">
        <v>10</v>
      </c>
      <c r="J62" s="20"/>
      <c r="K62" s="22">
        <f t="shared" si="21"/>
        <v>2</v>
      </c>
      <c r="L62" s="58"/>
      <c r="M62" s="58"/>
      <c r="N62" s="58"/>
      <c r="O62" s="22">
        <f t="shared" si="18"/>
        <v>3.7</v>
      </c>
      <c r="P62" s="57">
        <f t="shared" si="19"/>
        <v>3.7</v>
      </c>
      <c r="Q62" s="110"/>
      <c r="S62" s="22" t="s">
        <v>257</v>
      </c>
    </row>
    <row r="63" spans="1:19" s="2" customFormat="1" ht="27.6">
      <c r="A63" s="50">
        <v>20</v>
      </c>
      <c r="B63" s="23" t="s">
        <v>80</v>
      </c>
      <c r="C63" s="21">
        <v>1</v>
      </c>
      <c r="D63" s="21">
        <v>1</v>
      </c>
      <c r="E63" s="21">
        <v>0</v>
      </c>
      <c r="F63" s="22">
        <v>11.1</v>
      </c>
      <c r="G63" s="21" t="s">
        <v>9</v>
      </c>
      <c r="H63" s="22">
        <v>1440</v>
      </c>
      <c r="I63" s="21" t="s">
        <v>10</v>
      </c>
      <c r="J63" s="20"/>
      <c r="K63" s="22">
        <f t="shared" si="21"/>
        <v>1</v>
      </c>
      <c r="L63" s="58"/>
      <c r="M63" s="58"/>
      <c r="N63" s="58"/>
      <c r="O63" s="22">
        <f t="shared" si="18"/>
        <v>11.1</v>
      </c>
      <c r="P63" s="57">
        <f t="shared" si="19"/>
        <v>0</v>
      </c>
      <c r="Q63" s="110"/>
      <c r="S63" s="22" t="s">
        <v>257</v>
      </c>
    </row>
    <row r="64" spans="1:19" s="2" customFormat="1" ht="27.6">
      <c r="A64" s="50">
        <v>21</v>
      </c>
      <c r="B64" s="23" t="s">
        <v>81</v>
      </c>
      <c r="C64" s="21">
        <v>1</v>
      </c>
      <c r="D64" s="21">
        <v>1</v>
      </c>
      <c r="E64" s="21">
        <v>0</v>
      </c>
      <c r="F64" s="22">
        <v>1.5</v>
      </c>
      <c r="G64" s="21" t="s">
        <v>9</v>
      </c>
      <c r="H64" s="22">
        <v>1440</v>
      </c>
      <c r="I64" s="21" t="s">
        <v>10</v>
      </c>
      <c r="J64" s="20"/>
      <c r="K64" s="22">
        <f t="shared" si="21"/>
        <v>1</v>
      </c>
      <c r="L64" s="58"/>
      <c r="M64" s="58"/>
      <c r="N64" s="58"/>
      <c r="O64" s="22">
        <f t="shared" si="18"/>
        <v>1.5</v>
      </c>
      <c r="P64" s="57">
        <f t="shared" si="19"/>
        <v>0</v>
      </c>
      <c r="Q64" s="110"/>
      <c r="S64" s="22" t="s">
        <v>257</v>
      </c>
    </row>
    <row r="65" spans="1:19" s="2" customFormat="1" ht="27.6">
      <c r="A65" s="50">
        <v>22</v>
      </c>
      <c r="B65" s="23" t="s">
        <v>82</v>
      </c>
      <c r="C65" s="21">
        <v>1</v>
      </c>
      <c r="D65" s="21">
        <v>1</v>
      </c>
      <c r="E65" s="21">
        <v>0</v>
      </c>
      <c r="F65" s="22">
        <v>1.5</v>
      </c>
      <c r="G65" s="21" t="s">
        <v>9</v>
      </c>
      <c r="H65" s="22">
        <v>1440</v>
      </c>
      <c r="I65" s="21" t="s">
        <v>10</v>
      </c>
      <c r="J65" s="20"/>
      <c r="K65" s="22">
        <f t="shared" si="21"/>
        <v>1</v>
      </c>
      <c r="L65" s="58"/>
      <c r="M65" s="58"/>
      <c r="N65" s="58"/>
      <c r="O65" s="22">
        <f t="shared" si="18"/>
        <v>1.5</v>
      </c>
      <c r="P65" s="57">
        <f t="shared" si="19"/>
        <v>0</v>
      </c>
      <c r="Q65" s="110"/>
      <c r="S65" s="22" t="s">
        <v>257</v>
      </c>
    </row>
    <row r="66" spans="1:19" s="2" customFormat="1" ht="27.6">
      <c r="A66" s="50">
        <v>23</v>
      </c>
      <c r="B66" s="23" t="s">
        <v>83</v>
      </c>
      <c r="C66" s="21">
        <v>1</v>
      </c>
      <c r="D66" s="21">
        <v>1</v>
      </c>
      <c r="E66" s="21">
        <v>0</v>
      </c>
      <c r="F66" s="22">
        <v>3.7</v>
      </c>
      <c r="G66" s="21" t="s">
        <v>9</v>
      </c>
      <c r="H66" s="22">
        <v>1440</v>
      </c>
      <c r="I66" s="21" t="s">
        <v>10</v>
      </c>
      <c r="J66" s="20"/>
      <c r="K66" s="22">
        <f t="shared" si="21"/>
        <v>1</v>
      </c>
      <c r="L66" s="58"/>
      <c r="M66" s="58"/>
      <c r="N66" s="58"/>
      <c r="O66" s="22">
        <f t="shared" si="18"/>
        <v>3.7</v>
      </c>
      <c r="P66" s="57">
        <f t="shared" si="19"/>
        <v>0</v>
      </c>
      <c r="Q66" s="110"/>
      <c r="S66" s="22" t="s">
        <v>257</v>
      </c>
    </row>
    <row r="67" spans="1:19" s="2" customFormat="1" ht="27.6">
      <c r="A67" s="50">
        <v>24</v>
      </c>
      <c r="B67" s="23" t="s">
        <v>84</v>
      </c>
      <c r="C67" s="21">
        <v>1</v>
      </c>
      <c r="D67" s="21">
        <v>1</v>
      </c>
      <c r="E67" s="21">
        <v>0</v>
      </c>
      <c r="F67" s="22">
        <v>3.7</v>
      </c>
      <c r="G67" s="21" t="s">
        <v>9</v>
      </c>
      <c r="H67" s="22">
        <v>960</v>
      </c>
      <c r="I67" s="21" t="s">
        <v>10</v>
      </c>
      <c r="J67" s="20"/>
      <c r="K67" s="22">
        <f t="shared" si="21"/>
        <v>1</v>
      </c>
      <c r="L67" s="58"/>
      <c r="M67" s="58"/>
      <c r="N67" s="58"/>
      <c r="O67" s="22">
        <f t="shared" si="18"/>
        <v>3.7</v>
      </c>
      <c r="P67" s="57">
        <f t="shared" si="19"/>
        <v>0</v>
      </c>
      <c r="Q67" s="110"/>
      <c r="S67" s="22" t="s">
        <v>257</v>
      </c>
    </row>
    <row r="68" spans="1:19" s="2" customFormat="1" ht="27.6">
      <c r="A68" s="50">
        <v>25</v>
      </c>
      <c r="B68" s="23" t="s">
        <v>85</v>
      </c>
      <c r="C68" s="21">
        <v>2</v>
      </c>
      <c r="D68" s="21">
        <v>1</v>
      </c>
      <c r="E68" s="21">
        <v>1</v>
      </c>
      <c r="F68" s="22">
        <v>3.7</v>
      </c>
      <c r="G68" s="21" t="s">
        <v>9</v>
      </c>
      <c r="H68" s="22">
        <v>1440</v>
      </c>
      <c r="I68" s="21" t="s">
        <v>10</v>
      </c>
      <c r="J68" s="20"/>
      <c r="K68" s="22">
        <f t="shared" si="21"/>
        <v>2</v>
      </c>
      <c r="L68" s="58"/>
      <c r="M68" s="58"/>
      <c r="N68" s="58"/>
      <c r="O68" s="22">
        <f t="shared" si="18"/>
        <v>3.7</v>
      </c>
      <c r="P68" s="57">
        <f t="shared" si="19"/>
        <v>3.7</v>
      </c>
      <c r="Q68" s="110"/>
      <c r="S68" s="22" t="s">
        <v>257</v>
      </c>
    </row>
    <row r="69" spans="1:19" s="2" customFormat="1" ht="27.6">
      <c r="A69" s="50">
        <v>26</v>
      </c>
      <c r="B69" s="23" t="s">
        <v>86</v>
      </c>
      <c r="C69" s="21">
        <v>1</v>
      </c>
      <c r="D69" s="21">
        <v>1</v>
      </c>
      <c r="E69" s="21">
        <v>0</v>
      </c>
      <c r="F69" s="22">
        <v>1.5</v>
      </c>
      <c r="G69" s="21" t="s">
        <v>9</v>
      </c>
      <c r="H69" s="22">
        <v>1440</v>
      </c>
      <c r="I69" s="21" t="s">
        <v>10</v>
      </c>
      <c r="J69" s="20"/>
      <c r="K69" s="22">
        <f t="shared" si="21"/>
        <v>1</v>
      </c>
      <c r="L69" s="58"/>
      <c r="M69" s="58"/>
      <c r="N69" s="58"/>
      <c r="O69" s="22">
        <f t="shared" si="18"/>
        <v>1.5</v>
      </c>
      <c r="P69" s="57">
        <f t="shared" si="19"/>
        <v>0</v>
      </c>
      <c r="Q69" s="110"/>
      <c r="S69" s="22" t="s">
        <v>257</v>
      </c>
    </row>
    <row r="70" spans="1:19" s="2" customFormat="1" ht="27.6">
      <c r="A70" s="50">
        <v>27</v>
      </c>
      <c r="B70" s="23" t="s">
        <v>87</v>
      </c>
      <c r="C70" s="21">
        <v>2</v>
      </c>
      <c r="D70" s="21">
        <v>1</v>
      </c>
      <c r="E70" s="21">
        <v>1</v>
      </c>
      <c r="F70" s="22">
        <v>1.1000000000000001</v>
      </c>
      <c r="G70" s="21" t="s">
        <v>9</v>
      </c>
      <c r="H70" s="22">
        <v>950</v>
      </c>
      <c r="I70" s="21" t="s">
        <v>10</v>
      </c>
      <c r="J70" s="20"/>
      <c r="K70" s="22">
        <f t="shared" si="21"/>
        <v>2</v>
      </c>
      <c r="L70" s="58"/>
      <c r="M70" s="58"/>
      <c r="N70" s="58"/>
      <c r="O70" s="22">
        <f t="shared" si="18"/>
        <v>1.1000000000000001</v>
      </c>
      <c r="P70" s="57">
        <f t="shared" si="19"/>
        <v>1.1000000000000001</v>
      </c>
      <c r="Q70" s="110"/>
      <c r="S70" s="22" t="s">
        <v>257</v>
      </c>
    </row>
    <row r="71" spans="1:19" s="2" customFormat="1" ht="27.6">
      <c r="A71" s="50">
        <v>28</v>
      </c>
      <c r="B71" s="23" t="s">
        <v>88</v>
      </c>
      <c r="C71" s="21">
        <v>2</v>
      </c>
      <c r="D71" s="21">
        <v>1</v>
      </c>
      <c r="E71" s="21">
        <v>1</v>
      </c>
      <c r="F71" s="22">
        <v>1.1000000000000001</v>
      </c>
      <c r="G71" s="21" t="s">
        <v>9</v>
      </c>
      <c r="H71" s="22">
        <v>950</v>
      </c>
      <c r="I71" s="21" t="s">
        <v>10</v>
      </c>
      <c r="J71" s="20"/>
      <c r="K71" s="22">
        <f t="shared" si="21"/>
        <v>2</v>
      </c>
      <c r="L71" s="58"/>
      <c r="M71" s="58"/>
      <c r="N71" s="58"/>
      <c r="O71" s="22">
        <f t="shared" si="18"/>
        <v>1.1000000000000001</v>
      </c>
      <c r="P71" s="57">
        <f t="shared" si="19"/>
        <v>1.1000000000000001</v>
      </c>
      <c r="Q71" s="110"/>
      <c r="S71" s="22" t="s">
        <v>257</v>
      </c>
    </row>
    <row r="72" spans="1:19" s="2" customFormat="1" ht="27.6">
      <c r="A72" s="50">
        <v>29</v>
      </c>
      <c r="B72" s="23" t="s">
        <v>89</v>
      </c>
      <c r="C72" s="21">
        <v>2</v>
      </c>
      <c r="D72" s="21">
        <v>1</v>
      </c>
      <c r="E72" s="21">
        <v>1</v>
      </c>
      <c r="F72" s="22">
        <v>1.5</v>
      </c>
      <c r="G72" s="21" t="s">
        <v>9</v>
      </c>
      <c r="H72" s="22">
        <v>950</v>
      </c>
      <c r="I72" s="21" t="s">
        <v>10</v>
      </c>
      <c r="J72" s="20"/>
      <c r="K72" s="22">
        <f t="shared" si="21"/>
        <v>2</v>
      </c>
      <c r="L72" s="58"/>
      <c r="M72" s="58"/>
      <c r="N72" s="58"/>
      <c r="O72" s="22">
        <f t="shared" si="18"/>
        <v>1.5</v>
      </c>
      <c r="P72" s="57">
        <f t="shared" si="19"/>
        <v>1.5</v>
      </c>
      <c r="Q72" s="110"/>
      <c r="S72" s="22" t="s">
        <v>257</v>
      </c>
    </row>
    <row r="73" spans="1:19" s="2" customFormat="1" ht="27.6">
      <c r="A73" s="50">
        <v>30</v>
      </c>
      <c r="B73" s="23" t="s">
        <v>90</v>
      </c>
      <c r="C73" s="21">
        <v>2</v>
      </c>
      <c r="D73" s="21">
        <v>1</v>
      </c>
      <c r="E73" s="21">
        <v>1</v>
      </c>
      <c r="F73" s="22">
        <v>3.7</v>
      </c>
      <c r="G73" s="21" t="s">
        <v>9</v>
      </c>
      <c r="H73" s="22">
        <v>950</v>
      </c>
      <c r="I73" s="21" t="s">
        <v>10</v>
      </c>
      <c r="J73" s="20"/>
      <c r="K73" s="22">
        <f t="shared" si="21"/>
        <v>2</v>
      </c>
      <c r="L73" s="58"/>
      <c r="M73" s="58"/>
      <c r="N73" s="58"/>
      <c r="O73" s="22">
        <f t="shared" si="18"/>
        <v>3.7</v>
      </c>
      <c r="P73" s="57">
        <f t="shared" si="19"/>
        <v>3.7</v>
      </c>
      <c r="Q73" s="110"/>
      <c r="S73" s="22" t="s">
        <v>257</v>
      </c>
    </row>
    <row r="74" spans="1:19" s="2" customFormat="1" ht="27.6">
      <c r="A74" s="50">
        <v>31</v>
      </c>
      <c r="B74" s="23" t="s">
        <v>91</v>
      </c>
      <c r="C74" s="21">
        <v>2</v>
      </c>
      <c r="D74" s="21">
        <v>1</v>
      </c>
      <c r="E74" s="21">
        <v>1</v>
      </c>
      <c r="F74" s="22">
        <v>3.7</v>
      </c>
      <c r="G74" s="21" t="s">
        <v>9</v>
      </c>
      <c r="H74" s="22">
        <v>950</v>
      </c>
      <c r="I74" s="21" t="s">
        <v>10</v>
      </c>
      <c r="J74" s="20"/>
      <c r="K74" s="22">
        <f t="shared" si="21"/>
        <v>2</v>
      </c>
      <c r="L74" s="58"/>
      <c r="M74" s="58"/>
      <c r="N74" s="58"/>
      <c r="O74" s="22">
        <f t="shared" si="18"/>
        <v>3.7</v>
      </c>
      <c r="P74" s="57">
        <f t="shared" si="19"/>
        <v>3.7</v>
      </c>
      <c r="Q74" s="110"/>
      <c r="S74" s="22" t="s">
        <v>257</v>
      </c>
    </row>
    <row r="75" spans="1:19" s="2" customFormat="1" ht="27.6">
      <c r="A75" s="50">
        <v>32</v>
      </c>
      <c r="B75" s="23" t="s">
        <v>92</v>
      </c>
      <c r="C75" s="21">
        <v>2</v>
      </c>
      <c r="D75" s="21">
        <v>1</v>
      </c>
      <c r="E75" s="21">
        <v>1</v>
      </c>
      <c r="F75" s="22">
        <v>5.5</v>
      </c>
      <c r="G75" s="21" t="s">
        <v>9</v>
      </c>
      <c r="H75" s="22">
        <v>1440</v>
      </c>
      <c r="I75" s="21" t="s">
        <v>10</v>
      </c>
      <c r="J75" s="20"/>
      <c r="K75" s="22">
        <f t="shared" si="21"/>
        <v>2</v>
      </c>
      <c r="L75" s="58"/>
      <c r="M75" s="58"/>
      <c r="N75" s="58"/>
      <c r="O75" s="22">
        <f t="shared" si="18"/>
        <v>5.5</v>
      </c>
      <c r="P75" s="57">
        <f t="shared" si="19"/>
        <v>5.5</v>
      </c>
      <c r="Q75" s="110"/>
      <c r="S75" s="22" t="s">
        <v>257</v>
      </c>
    </row>
    <row r="76" spans="1:19" s="2" customFormat="1" ht="27.6">
      <c r="A76" s="50">
        <v>34</v>
      </c>
      <c r="B76" s="23" t="s">
        <v>93</v>
      </c>
      <c r="C76" s="21">
        <v>2</v>
      </c>
      <c r="D76" s="21">
        <v>1</v>
      </c>
      <c r="E76" s="21">
        <v>1</v>
      </c>
      <c r="F76" s="22">
        <v>18.5</v>
      </c>
      <c r="G76" s="21" t="s">
        <v>9</v>
      </c>
      <c r="H76" s="22">
        <v>1440</v>
      </c>
      <c r="I76" s="21" t="s">
        <v>10</v>
      </c>
      <c r="J76" s="20"/>
      <c r="K76" s="22">
        <f t="shared" si="21"/>
        <v>2</v>
      </c>
      <c r="L76" s="58"/>
      <c r="M76" s="58"/>
      <c r="N76" s="58"/>
      <c r="O76" s="22">
        <f t="shared" si="18"/>
        <v>18.5</v>
      </c>
      <c r="P76" s="57">
        <f t="shared" si="19"/>
        <v>18.5</v>
      </c>
      <c r="Q76" s="110"/>
      <c r="S76" s="22" t="s">
        <v>257</v>
      </c>
    </row>
    <row r="77" spans="1:19" s="2" customFormat="1" ht="27.6">
      <c r="A77" s="50">
        <v>35</v>
      </c>
      <c r="B77" s="102" t="s">
        <v>94</v>
      </c>
      <c r="C77" s="21">
        <v>1</v>
      </c>
      <c r="D77" s="21">
        <v>1</v>
      </c>
      <c r="E77" s="21">
        <v>0</v>
      </c>
      <c r="F77" s="22">
        <v>28</v>
      </c>
      <c r="G77" s="21"/>
      <c r="H77" s="22"/>
      <c r="I77" s="21" t="s">
        <v>24</v>
      </c>
      <c r="J77" s="20" t="s">
        <v>95</v>
      </c>
      <c r="K77" s="22"/>
      <c r="L77" s="58"/>
      <c r="M77" s="58"/>
      <c r="N77" s="58"/>
      <c r="O77" s="22">
        <f t="shared" si="18"/>
        <v>28</v>
      </c>
      <c r="P77" s="57">
        <f t="shared" si="19"/>
        <v>0</v>
      </c>
      <c r="Q77" s="110"/>
      <c r="S77" s="22" t="s">
        <v>257</v>
      </c>
    </row>
    <row r="78" spans="1:19" s="2" customFormat="1" ht="27.6">
      <c r="A78" s="50">
        <v>36</v>
      </c>
      <c r="B78" s="23" t="s">
        <v>96</v>
      </c>
      <c r="C78" s="21">
        <v>1</v>
      </c>
      <c r="D78" s="21">
        <v>1</v>
      </c>
      <c r="E78" s="21">
        <v>0</v>
      </c>
      <c r="F78" s="22">
        <v>2</v>
      </c>
      <c r="G78" s="21"/>
      <c r="H78" s="22"/>
      <c r="I78" s="21" t="s">
        <v>24</v>
      </c>
      <c r="J78" s="20" t="s">
        <v>97</v>
      </c>
      <c r="K78" s="22"/>
      <c r="L78" s="58"/>
      <c r="M78" s="58"/>
      <c r="N78" s="58"/>
      <c r="O78" s="22">
        <f t="shared" si="18"/>
        <v>2</v>
      </c>
      <c r="P78" s="57">
        <f t="shared" si="19"/>
        <v>0</v>
      </c>
      <c r="Q78" s="110"/>
      <c r="S78" s="22" t="s">
        <v>257</v>
      </c>
    </row>
    <row r="79" spans="1:19" s="1" customFormat="1">
      <c r="A79" s="50">
        <v>37</v>
      </c>
      <c r="B79" s="20" t="s">
        <v>13</v>
      </c>
      <c r="C79" s="21">
        <v>1</v>
      </c>
      <c r="D79" s="21"/>
      <c r="E79" s="21"/>
      <c r="F79" s="21"/>
      <c r="G79" s="21"/>
      <c r="H79" s="22"/>
      <c r="I79" s="22" t="s">
        <v>10</v>
      </c>
      <c r="J79" s="20" t="s">
        <v>14</v>
      </c>
      <c r="K79" s="22"/>
      <c r="L79" s="22"/>
      <c r="M79" s="22"/>
      <c r="N79" s="22"/>
      <c r="O79" s="22">
        <f t="shared" si="18"/>
        <v>0</v>
      </c>
      <c r="P79" s="57">
        <f t="shared" si="19"/>
        <v>0</v>
      </c>
      <c r="Q79" s="110"/>
      <c r="S79" s="22"/>
    </row>
    <row r="80" spans="1:19" s="2" customFormat="1">
      <c r="A80" s="50">
        <v>38</v>
      </c>
      <c r="B80" s="23" t="s">
        <v>21</v>
      </c>
      <c r="C80" s="21">
        <v>1</v>
      </c>
      <c r="D80" s="21"/>
      <c r="E80" s="21"/>
      <c r="F80" s="22"/>
      <c r="G80" s="21"/>
      <c r="H80" s="22"/>
      <c r="I80" s="21"/>
      <c r="J80" s="20" t="s">
        <v>98</v>
      </c>
      <c r="K80" s="22"/>
      <c r="L80" s="58"/>
      <c r="M80" s="58"/>
      <c r="N80" s="58"/>
      <c r="O80" s="22">
        <f t="shared" si="18"/>
        <v>0</v>
      </c>
      <c r="P80" s="57">
        <f t="shared" si="19"/>
        <v>0</v>
      </c>
      <c r="Q80" s="110"/>
      <c r="S80" s="58"/>
    </row>
    <row r="81" spans="1:236" s="2" customFormat="1">
      <c r="A81" s="50">
        <v>39</v>
      </c>
      <c r="B81" s="23" t="s">
        <v>233</v>
      </c>
      <c r="C81" s="21">
        <v>1</v>
      </c>
      <c r="D81" s="21"/>
      <c r="E81" s="21"/>
      <c r="F81" s="22">
        <v>30</v>
      </c>
      <c r="G81" s="21"/>
      <c r="H81" s="22"/>
      <c r="I81" s="22" t="s">
        <v>10</v>
      </c>
      <c r="J81" s="20"/>
      <c r="K81" s="22"/>
      <c r="L81" s="58"/>
      <c r="M81" s="58"/>
      <c r="N81" s="58"/>
      <c r="O81" s="22">
        <f t="shared" si="18"/>
        <v>0</v>
      </c>
      <c r="P81" s="57">
        <f t="shared" si="19"/>
        <v>0</v>
      </c>
      <c r="Q81" s="110"/>
      <c r="S81" s="58"/>
    </row>
    <row r="82" spans="1:236" s="2" customFormat="1">
      <c r="A82" s="50">
        <v>40</v>
      </c>
      <c r="B82" s="23" t="s">
        <v>231</v>
      </c>
      <c r="C82" s="21">
        <v>1</v>
      </c>
      <c r="D82" s="21"/>
      <c r="E82" s="21"/>
      <c r="F82" s="22">
        <v>18.5</v>
      </c>
      <c r="G82" s="21"/>
      <c r="H82" s="22"/>
      <c r="I82" s="22" t="s">
        <v>10</v>
      </c>
      <c r="J82" s="20"/>
      <c r="K82" s="22"/>
      <c r="L82" s="58"/>
      <c r="M82" s="58"/>
      <c r="N82" s="58"/>
      <c r="O82" s="22">
        <f t="shared" si="18"/>
        <v>0</v>
      </c>
      <c r="P82" s="57">
        <f t="shared" si="19"/>
        <v>0</v>
      </c>
      <c r="Q82" s="110"/>
      <c r="S82" s="58"/>
    </row>
    <row r="83" spans="1:236" s="2" customFormat="1">
      <c r="A83" s="50">
        <v>41</v>
      </c>
      <c r="B83" s="23" t="s">
        <v>236</v>
      </c>
      <c r="C83" s="21">
        <v>1</v>
      </c>
      <c r="D83" s="21"/>
      <c r="E83" s="21"/>
      <c r="F83" s="22">
        <v>11</v>
      </c>
      <c r="G83" s="21"/>
      <c r="H83" s="22"/>
      <c r="I83" s="22" t="s">
        <v>10</v>
      </c>
      <c r="J83" s="20"/>
      <c r="K83" s="22"/>
      <c r="L83" s="58"/>
      <c r="M83" s="58"/>
      <c r="N83" s="58"/>
      <c r="O83" s="22">
        <f t="shared" si="18"/>
        <v>0</v>
      </c>
      <c r="P83" s="57">
        <f t="shared" si="19"/>
        <v>0</v>
      </c>
      <c r="Q83" s="110"/>
      <c r="S83" s="58"/>
    </row>
    <row r="84" spans="1:236" s="2" customFormat="1">
      <c r="A84" s="103"/>
      <c r="B84" s="23" t="s">
        <v>237</v>
      </c>
      <c r="C84" s="21">
        <v>1</v>
      </c>
      <c r="D84" s="26"/>
      <c r="E84" s="26"/>
      <c r="F84" s="27">
        <v>5.5</v>
      </c>
      <c r="G84" s="26"/>
      <c r="H84" s="27"/>
      <c r="I84" s="22" t="s">
        <v>10</v>
      </c>
      <c r="J84" s="60"/>
      <c r="K84" s="27"/>
      <c r="L84" s="61"/>
      <c r="M84" s="61"/>
      <c r="N84" s="61"/>
      <c r="O84" s="27">
        <f t="shared" si="18"/>
        <v>0</v>
      </c>
      <c r="P84" s="82">
        <f t="shared" si="19"/>
        <v>0</v>
      </c>
      <c r="Q84" s="111"/>
      <c r="S84" s="58"/>
    </row>
    <row r="85" spans="1:236" s="2" customFormat="1">
      <c r="A85" s="103"/>
      <c r="B85" s="23" t="s">
        <v>238</v>
      </c>
      <c r="C85" s="21">
        <v>1</v>
      </c>
      <c r="D85" s="26"/>
      <c r="E85" s="26"/>
      <c r="F85" s="27">
        <v>1.5</v>
      </c>
      <c r="G85" s="26"/>
      <c r="H85" s="27"/>
      <c r="I85" s="22" t="s">
        <v>10</v>
      </c>
      <c r="J85" s="60"/>
      <c r="K85" s="27"/>
      <c r="L85" s="61"/>
      <c r="M85" s="61"/>
      <c r="N85" s="61"/>
      <c r="O85" s="27"/>
      <c r="P85" s="82"/>
      <c r="Q85" s="111"/>
      <c r="S85" s="58"/>
    </row>
    <row r="86" spans="1:236" s="2" customFormat="1">
      <c r="A86" s="103"/>
      <c r="B86" s="23" t="s">
        <v>238</v>
      </c>
      <c r="C86" s="26">
        <v>1</v>
      </c>
      <c r="D86" s="26"/>
      <c r="E86" s="26"/>
      <c r="F86" s="81">
        <v>55</v>
      </c>
      <c r="G86" s="26"/>
      <c r="H86" s="27"/>
      <c r="I86" s="22" t="s">
        <v>19</v>
      </c>
      <c r="J86" s="60"/>
      <c r="K86" s="27"/>
      <c r="L86" s="61"/>
      <c r="M86" s="61"/>
      <c r="N86" s="61"/>
      <c r="O86" s="27"/>
      <c r="P86" s="82"/>
      <c r="Q86" s="111"/>
      <c r="S86" s="58"/>
    </row>
    <row r="87" spans="1:236" s="2" customFormat="1" ht="14.4" thickBot="1">
      <c r="A87" s="103">
        <v>42</v>
      </c>
      <c r="B87" s="25" t="s">
        <v>20</v>
      </c>
      <c r="C87" s="26">
        <v>2</v>
      </c>
      <c r="D87" s="26"/>
      <c r="E87" s="26"/>
      <c r="G87" s="26"/>
      <c r="H87" s="27"/>
      <c r="I87" s="26"/>
      <c r="J87" s="60"/>
      <c r="K87" s="27"/>
      <c r="L87" s="61"/>
      <c r="M87" s="61"/>
      <c r="N87" s="61"/>
      <c r="O87" s="27">
        <f t="shared" si="18"/>
        <v>0</v>
      </c>
      <c r="P87" s="82">
        <f t="shared" si="19"/>
        <v>0</v>
      </c>
      <c r="Q87" s="111"/>
      <c r="S87" s="58"/>
    </row>
    <row r="88" spans="1:236" s="3" customFormat="1" ht="14.4" thickBot="1">
      <c r="A88" s="15">
        <v>4</v>
      </c>
      <c r="B88" s="29" t="s">
        <v>0</v>
      </c>
      <c r="C88" s="30"/>
      <c r="D88" s="30"/>
      <c r="E88" s="30"/>
      <c r="F88" s="31"/>
      <c r="G88" s="32"/>
      <c r="H88" s="33"/>
      <c r="I88" s="33"/>
      <c r="J88" s="63" t="s">
        <v>99</v>
      </c>
      <c r="K88" s="18"/>
      <c r="L88" s="64"/>
      <c r="M88" s="64"/>
      <c r="N88" s="64"/>
      <c r="O88" s="64">
        <f>SUM(O43:O87)</f>
        <v>279.46999999999991</v>
      </c>
      <c r="P88" s="65">
        <f>SUM(P44:P87)</f>
        <v>184.39999999999992</v>
      </c>
      <c r="Q88" s="92">
        <f>O88/0.575</f>
        <v>486.03478260869554</v>
      </c>
      <c r="R88" s="73">
        <f>Q88*1.2</f>
        <v>583.24173913043467</v>
      </c>
      <c r="S88" s="5"/>
      <c r="HS88" s="97"/>
      <c r="HT88" s="97"/>
      <c r="HU88" s="97"/>
      <c r="HV88" s="97"/>
      <c r="HW88" s="97"/>
      <c r="HX88" s="97"/>
      <c r="HY88" s="97"/>
      <c r="HZ88" s="97"/>
      <c r="IA88" s="97"/>
      <c r="IB88" s="97"/>
    </row>
    <row r="89" spans="1:236" s="4" customFormat="1" ht="14.4" thickBot="1">
      <c r="A89" s="40"/>
      <c r="B89" s="41" t="s">
        <v>269</v>
      </c>
      <c r="C89" s="42" t="s">
        <v>100</v>
      </c>
      <c r="D89" s="221" t="s">
        <v>239</v>
      </c>
      <c r="E89" s="220"/>
      <c r="F89" s="220"/>
      <c r="G89" s="220"/>
      <c r="H89" s="220"/>
      <c r="I89" s="222"/>
      <c r="J89" s="69"/>
      <c r="K89" s="70"/>
      <c r="L89" s="71"/>
      <c r="M89" s="71"/>
      <c r="N89" s="71"/>
      <c r="O89" s="72"/>
      <c r="P89" s="73"/>
    </row>
    <row r="90" spans="1:236" s="5" customFormat="1" ht="14.4" thickBot="1">
      <c r="A90" s="44"/>
      <c r="B90" s="45"/>
      <c r="C90" s="44"/>
      <c r="D90" s="44"/>
      <c r="E90" s="44"/>
      <c r="F90" s="44"/>
      <c r="G90" s="46"/>
      <c r="H90" s="47"/>
      <c r="I90" s="47"/>
      <c r="J90" s="46"/>
      <c r="K90" s="47"/>
      <c r="Q90" s="93"/>
      <c r="HS90" s="98"/>
      <c r="HT90" s="98"/>
      <c r="HU90" s="98"/>
      <c r="HV90" s="98"/>
      <c r="HW90" s="98"/>
      <c r="HX90" s="98"/>
      <c r="HY90" s="98"/>
      <c r="HZ90" s="98"/>
      <c r="IA90" s="98"/>
      <c r="IB90" s="98"/>
    </row>
    <row r="91" spans="1:236" s="2" customFormat="1" ht="43.95" customHeight="1" thickBot="1">
      <c r="A91" s="116"/>
      <c r="B91" s="223" t="s">
        <v>246</v>
      </c>
      <c r="C91" s="223"/>
      <c r="D91" s="223"/>
      <c r="E91" s="223"/>
      <c r="F91" s="223"/>
      <c r="G91" s="223"/>
      <c r="H91" s="223"/>
      <c r="I91" s="223"/>
      <c r="J91" s="223"/>
      <c r="K91" s="223"/>
      <c r="L91" s="223"/>
      <c r="M91" s="223"/>
      <c r="N91" s="223"/>
      <c r="O91" s="223"/>
      <c r="P91" s="224"/>
    </row>
    <row r="92" spans="1:236" s="2" customFormat="1" ht="28.2" thickBot="1">
      <c r="A92" s="99" t="s">
        <v>16</v>
      </c>
      <c r="B92" s="100" t="s">
        <v>2</v>
      </c>
      <c r="C92" s="100" t="s">
        <v>3</v>
      </c>
      <c r="D92" s="100" t="s">
        <v>7</v>
      </c>
      <c r="E92" s="100" t="s">
        <v>8</v>
      </c>
      <c r="F92" s="100" t="s">
        <v>17</v>
      </c>
      <c r="G92" s="100" t="s">
        <v>4</v>
      </c>
      <c r="H92" s="100" t="s">
        <v>18</v>
      </c>
      <c r="I92" s="100" t="s">
        <v>5</v>
      </c>
      <c r="J92" s="105" t="s">
        <v>6</v>
      </c>
      <c r="K92" s="81"/>
      <c r="L92" s="8"/>
      <c r="M92" s="8"/>
      <c r="N92" s="8"/>
      <c r="O92" s="99" t="s">
        <v>7</v>
      </c>
      <c r="P92" s="105" t="s">
        <v>8</v>
      </c>
      <c r="Q92" s="96" t="s">
        <v>28</v>
      </c>
      <c r="S92" s="36" t="s">
        <v>240</v>
      </c>
    </row>
    <row r="93" spans="1:236" s="2" customFormat="1" ht="27.6">
      <c r="A93" s="15">
        <v>1</v>
      </c>
      <c r="B93" s="101" t="s">
        <v>102</v>
      </c>
      <c r="C93" s="17">
        <v>5</v>
      </c>
      <c r="D93" s="17">
        <v>5</v>
      </c>
      <c r="E93" s="17">
        <v>0</v>
      </c>
      <c r="F93" s="18">
        <v>3.7</v>
      </c>
      <c r="G93" s="17" t="s">
        <v>9</v>
      </c>
      <c r="H93" s="18">
        <v>1440</v>
      </c>
      <c r="I93" s="17" t="s">
        <v>10</v>
      </c>
      <c r="J93" s="16"/>
      <c r="K93" s="18">
        <f>C93*1</f>
        <v>5</v>
      </c>
      <c r="L93" s="108">
        <v>35</v>
      </c>
      <c r="M93" s="108"/>
      <c r="N93" s="108"/>
      <c r="O93" s="18">
        <f>F93*D93</f>
        <v>18.5</v>
      </c>
      <c r="P93" s="56">
        <f>F93*E93</f>
        <v>0</v>
      </c>
      <c r="Q93" s="109"/>
      <c r="S93" s="22" t="s">
        <v>257</v>
      </c>
    </row>
    <row r="94" spans="1:236" s="2" customFormat="1" ht="27.6">
      <c r="A94" s="50">
        <v>2</v>
      </c>
      <c r="B94" s="23" t="s">
        <v>103</v>
      </c>
      <c r="C94" s="21">
        <v>1</v>
      </c>
      <c r="D94" s="21">
        <v>1</v>
      </c>
      <c r="E94" s="21">
        <v>0</v>
      </c>
      <c r="F94" s="22">
        <v>75</v>
      </c>
      <c r="G94" s="21" t="s">
        <v>9</v>
      </c>
      <c r="H94" s="22">
        <v>1440</v>
      </c>
      <c r="I94" s="21" t="s">
        <v>19</v>
      </c>
      <c r="J94" s="20"/>
      <c r="K94" s="22">
        <f t="shared" ref="K94" si="22">C94*1</f>
        <v>1</v>
      </c>
      <c r="L94" s="58"/>
      <c r="M94" s="58"/>
      <c r="N94" s="58"/>
      <c r="O94" s="22">
        <f t="shared" ref="O94" si="23">F94*D94</f>
        <v>75</v>
      </c>
      <c r="P94" s="57">
        <f t="shared" ref="P94" si="24">F94*E94</f>
        <v>0</v>
      </c>
      <c r="Q94" s="110"/>
      <c r="S94" s="22" t="s">
        <v>257</v>
      </c>
    </row>
    <row r="95" spans="1:236" s="2" customFormat="1" ht="27.6">
      <c r="A95" s="50">
        <v>3</v>
      </c>
      <c r="B95" s="23" t="s">
        <v>104</v>
      </c>
      <c r="C95" s="21">
        <v>2</v>
      </c>
      <c r="D95" s="21">
        <v>1</v>
      </c>
      <c r="E95" s="21">
        <v>1</v>
      </c>
      <c r="F95" s="22">
        <v>90</v>
      </c>
      <c r="G95" s="21" t="s">
        <v>9</v>
      </c>
      <c r="H95" s="22">
        <v>1440</v>
      </c>
      <c r="I95" s="21" t="s">
        <v>19</v>
      </c>
      <c r="J95" s="20"/>
      <c r="K95" s="22">
        <f t="shared" ref="K95:K111" si="25">C95*1</f>
        <v>2</v>
      </c>
      <c r="L95" s="58"/>
      <c r="M95" s="58"/>
      <c r="N95" s="58"/>
      <c r="O95" s="22">
        <f t="shared" ref="O95:O117" si="26">F95*D95</f>
        <v>90</v>
      </c>
      <c r="P95" s="57">
        <f t="shared" ref="P95:P117" si="27">F95*E95</f>
        <v>90</v>
      </c>
      <c r="Q95" s="110"/>
      <c r="S95" s="22" t="s">
        <v>257</v>
      </c>
    </row>
    <row r="96" spans="1:236" s="2" customFormat="1" ht="27.6">
      <c r="A96" s="50">
        <v>4</v>
      </c>
      <c r="B96" s="23" t="s">
        <v>105</v>
      </c>
      <c r="C96" s="21">
        <v>1</v>
      </c>
      <c r="D96" s="21">
        <v>1</v>
      </c>
      <c r="E96" s="21">
        <v>0</v>
      </c>
      <c r="F96" s="22">
        <v>2.2000000000000002</v>
      </c>
      <c r="G96" s="21" t="s">
        <v>9</v>
      </c>
      <c r="H96" s="22">
        <v>960</v>
      </c>
      <c r="I96" s="21" t="s">
        <v>10</v>
      </c>
      <c r="J96" s="20"/>
      <c r="K96" s="22">
        <f t="shared" si="25"/>
        <v>1</v>
      </c>
      <c r="L96" s="58"/>
      <c r="M96" s="58"/>
      <c r="N96" s="58"/>
      <c r="O96" s="22">
        <f t="shared" si="26"/>
        <v>2.2000000000000002</v>
      </c>
      <c r="P96" s="57">
        <f t="shared" si="27"/>
        <v>0</v>
      </c>
      <c r="Q96" s="110"/>
      <c r="S96" s="22" t="s">
        <v>257</v>
      </c>
    </row>
    <row r="97" spans="1:19" s="2" customFormat="1" ht="27.6">
      <c r="A97" s="50">
        <v>5</v>
      </c>
      <c r="B97" s="23" t="s">
        <v>106</v>
      </c>
      <c r="C97" s="21">
        <v>2</v>
      </c>
      <c r="D97" s="21">
        <v>1</v>
      </c>
      <c r="E97" s="21">
        <v>1</v>
      </c>
      <c r="F97" s="22">
        <v>2.2000000000000002</v>
      </c>
      <c r="G97" s="21" t="s">
        <v>9</v>
      </c>
      <c r="H97" s="22">
        <v>1440</v>
      </c>
      <c r="I97" s="21" t="s">
        <v>10</v>
      </c>
      <c r="J97" s="20"/>
      <c r="K97" s="22">
        <f t="shared" si="25"/>
        <v>2</v>
      </c>
      <c r="L97" s="58"/>
      <c r="M97" s="58"/>
      <c r="N97" s="58"/>
      <c r="O97" s="22">
        <f t="shared" si="26"/>
        <v>2.2000000000000002</v>
      </c>
      <c r="P97" s="57">
        <f t="shared" si="27"/>
        <v>2.2000000000000002</v>
      </c>
      <c r="Q97" s="110"/>
      <c r="S97" s="22" t="s">
        <v>257</v>
      </c>
    </row>
    <row r="98" spans="1:19" s="2" customFormat="1" ht="27.6">
      <c r="A98" s="50">
        <v>6</v>
      </c>
      <c r="B98" s="23" t="s">
        <v>107</v>
      </c>
      <c r="C98" s="21">
        <v>1</v>
      </c>
      <c r="D98" s="21">
        <v>1</v>
      </c>
      <c r="E98" s="21">
        <v>0</v>
      </c>
      <c r="F98" s="22">
        <v>0.5</v>
      </c>
      <c r="G98" s="21" t="s">
        <v>9</v>
      </c>
      <c r="H98" s="22">
        <v>1440</v>
      </c>
      <c r="I98" s="21" t="s">
        <v>10</v>
      </c>
      <c r="J98" s="20"/>
      <c r="K98" s="22">
        <f t="shared" si="25"/>
        <v>1</v>
      </c>
      <c r="L98" s="58"/>
      <c r="M98" s="58"/>
      <c r="N98" s="58"/>
      <c r="O98" s="22">
        <f t="shared" si="26"/>
        <v>0.5</v>
      </c>
      <c r="P98" s="57">
        <f t="shared" si="27"/>
        <v>0</v>
      </c>
      <c r="Q98" s="110"/>
      <c r="S98" s="22" t="s">
        <v>257</v>
      </c>
    </row>
    <row r="99" spans="1:19" s="2" customFormat="1" ht="27.6">
      <c r="A99" s="50">
        <v>7</v>
      </c>
      <c r="B99" s="23" t="s">
        <v>93</v>
      </c>
      <c r="C99" s="21">
        <v>2</v>
      </c>
      <c r="D99" s="21">
        <v>1</v>
      </c>
      <c r="E99" s="21">
        <v>1</v>
      </c>
      <c r="F99" s="22">
        <v>18.5</v>
      </c>
      <c r="G99" s="21" t="s">
        <v>9</v>
      </c>
      <c r="H99" s="22">
        <v>1440</v>
      </c>
      <c r="I99" s="21" t="s">
        <v>10</v>
      </c>
      <c r="J99" s="20"/>
      <c r="K99" s="22">
        <f t="shared" si="25"/>
        <v>2</v>
      </c>
      <c r="L99" s="58"/>
      <c r="M99" s="58"/>
      <c r="N99" s="58"/>
      <c r="O99" s="22">
        <f t="shared" si="26"/>
        <v>18.5</v>
      </c>
      <c r="P99" s="57">
        <f t="shared" si="27"/>
        <v>18.5</v>
      </c>
      <c r="Q99" s="110"/>
      <c r="S99" s="22" t="s">
        <v>257</v>
      </c>
    </row>
    <row r="100" spans="1:19" s="2" customFormat="1" ht="27.6">
      <c r="A100" s="50">
        <v>8</v>
      </c>
      <c r="B100" s="23" t="s">
        <v>108</v>
      </c>
      <c r="C100" s="21">
        <v>2</v>
      </c>
      <c r="D100" s="21">
        <v>1</v>
      </c>
      <c r="E100" s="21">
        <v>1</v>
      </c>
      <c r="F100" s="22">
        <v>7.5</v>
      </c>
      <c r="G100" s="21" t="s">
        <v>9</v>
      </c>
      <c r="H100" s="22">
        <v>1440</v>
      </c>
      <c r="I100" s="21" t="s">
        <v>10</v>
      </c>
      <c r="J100" s="20"/>
      <c r="K100" s="22">
        <f t="shared" si="25"/>
        <v>2</v>
      </c>
      <c r="L100" s="58"/>
      <c r="M100" s="58"/>
      <c r="N100" s="58"/>
      <c r="O100" s="22">
        <f t="shared" si="26"/>
        <v>7.5</v>
      </c>
      <c r="P100" s="57">
        <f t="shared" si="27"/>
        <v>7.5</v>
      </c>
      <c r="Q100" s="110"/>
      <c r="S100" s="22" t="s">
        <v>257</v>
      </c>
    </row>
    <row r="101" spans="1:19" s="2" customFormat="1" ht="27.6">
      <c r="A101" s="50">
        <v>9</v>
      </c>
      <c r="B101" s="23" t="s">
        <v>109</v>
      </c>
      <c r="C101" s="21">
        <v>2</v>
      </c>
      <c r="D101" s="21">
        <v>1</v>
      </c>
      <c r="E101" s="21">
        <v>1</v>
      </c>
      <c r="F101" s="22">
        <v>3.7</v>
      </c>
      <c r="G101" s="21" t="s">
        <v>9</v>
      </c>
      <c r="H101" s="22">
        <v>1440</v>
      </c>
      <c r="I101" s="21" t="s">
        <v>10</v>
      </c>
      <c r="J101" s="20"/>
      <c r="K101" s="22">
        <f t="shared" si="25"/>
        <v>2</v>
      </c>
      <c r="L101" s="58"/>
      <c r="M101" s="58"/>
      <c r="N101" s="58"/>
      <c r="O101" s="22">
        <f t="shared" si="26"/>
        <v>3.7</v>
      </c>
      <c r="P101" s="57">
        <f t="shared" si="27"/>
        <v>3.7</v>
      </c>
      <c r="Q101" s="110"/>
      <c r="S101" s="22" t="s">
        <v>257</v>
      </c>
    </row>
    <row r="102" spans="1:19" s="2" customFormat="1" ht="27.6">
      <c r="A102" s="50">
        <v>10</v>
      </c>
      <c r="B102" s="23" t="s">
        <v>110</v>
      </c>
      <c r="C102" s="21">
        <v>2</v>
      </c>
      <c r="D102" s="21">
        <v>1</v>
      </c>
      <c r="E102" s="21">
        <v>1</v>
      </c>
      <c r="F102" s="22">
        <v>2.2000000000000002</v>
      </c>
      <c r="G102" s="21" t="s">
        <v>9</v>
      </c>
      <c r="H102" s="22">
        <v>1440</v>
      </c>
      <c r="I102" s="21" t="s">
        <v>10</v>
      </c>
      <c r="J102" s="20"/>
      <c r="K102" s="22">
        <f t="shared" si="25"/>
        <v>2</v>
      </c>
      <c r="L102" s="58"/>
      <c r="M102" s="58"/>
      <c r="N102" s="58"/>
      <c r="O102" s="22">
        <f t="shared" si="26"/>
        <v>2.2000000000000002</v>
      </c>
      <c r="P102" s="57">
        <f t="shared" si="27"/>
        <v>2.2000000000000002</v>
      </c>
      <c r="Q102" s="110"/>
      <c r="S102" s="22" t="s">
        <v>257</v>
      </c>
    </row>
    <row r="103" spans="1:19" s="2" customFormat="1" ht="27.6">
      <c r="A103" s="50">
        <v>11</v>
      </c>
      <c r="B103" s="23" t="s">
        <v>111</v>
      </c>
      <c r="C103" s="21">
        <v>2</v>
      </c>
      <c r="D103" s="21">
        <v>1</v>
      </c>
      <c r="E103" s="21">
        <v>1</v>
      </c>
      <c r="F103" s="22">
        <v>18.5</v>
      </c>
      <c r="G103" s="21" t="s">
        <v>9</v>
      </c>
      <c r="H103" s="22">
        <v>1440</v>
      </c>
      <c r="I103" s="21" t="s">
        <v>10</v>
      </c>
      <c r="J103" s="20"/>
      <c r="K103" s="22">
        <f t="shared" si="25"/>
        <v>2</v>
      </c>
      <c r="L103" s="58"/>
      <c r="M103" s="58"/>
      <c r="N103" s="58"/>
      <c r="O103" s="22">
        <f t="shared" si="26"/>
        <v>18.5</v>
      </c>
      <c r="P103" s="57">
        <f t="shared" si="27"/>
        <v>18.5</v>
      </c>
      <c r="Q103" s="110"/>
      <c r="S103" s="22" t="s">
        <v>257</v>
      </c>
    </row>
    <row r="104" spans="1:19" s="2" customFormat="1" ht="27.6">
      <c r="A104" s="50">
        <v>12</v>
      </c>
      <c r="B104" s="23" t="s">
        <v>112</v>
      </c>
      <c r="C104" s="21">
        <v>2</v>
      </c>
      <c r="D104" s="21">
        <v>1</v>
      </c>
      <c r="E104" s="21">
        <v>1</v>
      </c>
      <c r="F104" s="22">
        <v>7.5</v>
      </c>
      <c r="G104" s="21" t="s">
        <v>9</v>
      </c>
      <c r="H104" s="22">
        <v>1440</v>
      </c>
      <c r="I104" s="21" t="s">
        <v>10</v>
      </c>
      <c r="J104" s="20"/>
      <c r="K104" s="22">
        <f t="shared" si="25"/>
        <v>2</v>
      </c>
      <c r="L104" s="58"/>
      <c r="M104" s="58"/>
      <c r="N104" s="58"/>
      <c r="O104" s="22">
        <f t="shared" si="26"/>
        <v>7.5</v>
      </c>
      <c r="P104" s="57">
        <f t="shared" si="27"/>
        <v>7.5</v>
      </c>
      <c r="Q104" s="110"/>
      <c r="S104" s="22" t="s">
        <v>257</v>
      </c>
    </row>
    <row r="105" spans="1:19" s="2" customFormat="1" ht="27.6">
      <c r="A105" s="50">
        <v>13</v>
      </c>
      <c r="B105" s="23" t="s">
        <v>113</v>
      </c>
      <c r="C105" s="21">
        <v>2</v>
      </c>
      <c r="D105" s="21">
        <v>1</v>
      </c>
      <c r="E105" s="21">
        <v>1</v>
      </c>
      <c r="F105" s="22">
        <v>18.5</v>
      </c>
      <c r="G105" s="21" t="s">
        <v>9</v>
      </c>
      <c r="H105" s="22">
        <v>1440</v>
      </c>
      <c r="I105" s="21" t="s">
        <v>10</v>
      </c>
      <c r="J105" s="20"/>
      <c r="K105" s="22">
        <f t="shared" si="25"/>
        <v>2</v>
      </c>
      <c r="L105" s="58"/>
      <c r="M105" s="58"/>
      <c r="N105" s="58"/>
      <c r="O105" s="22">
        <f t="shared" si="26"/>
        <v>18.5</v>
      </c>
      <c r="P105" s="57">
        <f t="shared" si="27"/>
        <v>18.5</v>
      </c>
      <c r="Q105" s="110"/>
      <c r="S105" s="22" t="s">
        <v>257</v>
      </c>
    </row>
    <row r="106" spans="1:19" s="2" customFormat="1" ht="27.6">
      <c r="A106" s="50">
        <v>14</v>
      </c>
      <c r="B106" s="23" t="s">
        <v>114</v>
      </c>
      <c r="C106" s="21">
        <v>1</v>
      </c>
      <c r="D106" s="21">
        <v>1</v>
      </c>
      <c r="E106" s="21">
        <v>0</v>
      </c>
      <c r="F106" s="22">
        <v>2.2000000000000002</v>
      </c>
      <c r="G106" s="21" t="s">
        <v>9</v>
      </c>
      <c r="H106" s="22">
        <v>1440</v>
      </c>
      <c r="I106" s="21" t="s">
        <v>10</v>
      </c>
      <c r="J106" s="20"/>
      <c r="K106" s="22">
        <f t="shared" si="25"/>
        <v>1</v>
      </c>
      <c r="L106" s="58"/>
      <c r="M106" s="58"/>
      <c r="N106" s="58"/>
      <c r="O106" s="22">
        <f t="shared" si="26"/>
        <v>2.2000000000000002</v>
      </c>
      <c r="P106" s="57">
        <f t="shared" si="27"/>
        <v>0</v>
      </c>
      <c r="Q106" s="110"/>
      <c r="S106" s="22" t="s">
        <v>257</v>
      </c>
    </row>
    <row r="107" spans="1:19" ht="27.6">
      <c r="A107" s="50">
        <v>15</v>
      </c>
      <c r="B107" s="23" t="s">
        <v>115</v>
      </c>
      <c r="C107" s="21">
        <v>2</v>
      </c>
      <c r="D107" s="21">
        <v>1</v>
      </c>
      <c r="E107" s="21">
        <v>1</v>
      </c>
      <c r="F107" s="22">
        <v>2.2000000000000002</v>
      </c>
      <c r="G107" s="21" t="s">
        <v>9</v>
      </c>
      <c r="H107" s="22">
        <v>1440</v>
      </c>
      <c r="I107" s="21" t="s">
        <v>10</v>
      </c>
      <c r="J107" s="20"/>
      <c r="K107" s="22">
        <f t="shared" si="25"/>
        <v>2</v>
      </c>
      <c r="L107" s="74"/>
      <c r="M107" s="74"/>
      <c r="N107" s="74"/>
      <c r="O107" s="22">
        <f t="shared" si="26"/>
        <v>2.2000000000000002</v>
      </c>
      <c r="P107" s="57">
        <f t="shared" si="27"/>
        <v>2.2000000000000002</v>
      </c>
      <c r="Q107" s="110"/>
      <c r="S107" s="22" t="s">
        <v>257</v>
      </c>
    </row>
    <row r="108" spans="1:19" s="2" customFormat="1" ht="27.6">
      <c r="A108" s="50">
        <v>16</v>
      </c>
      <c r="B108" s="23" t="s">
        <v>116</v>
      </c>
      <c r="C108" s="21">
        <v>1</v>
      </c>
      <c r="D108" s="21">
        <v>1</v>
      </c>
      <c r="E108" s="21">
        <v>0</v>
      </c>
      <c r="F108" s="22">
        <v>0.75</v>
      </c>
      <c r="G108" s="21" t="s">
        <v>9</v>
      </c>
      <c r="H108" s="22">
        <v>1440</v>
      </c>
      <c r="I108" s="21" t="s">
        <v>10</v>
      </c>
      <c r="J108" s="20"/>
      <c r="K108" s="22">
        <f t="shared" si="25"/>
        <v>1</v>
      </c>
      <c r="L108" s="58"/>
      <c r="M108" s="58"/>
      <c r="N108" s="58"/>
      <c r="O108" s="22">
        <f t="shared" si="26"/>
        <v>0.75</v>
      </c>
      <c r="P108" s="57">
        <f t="shared" si="27"/>
        <v>0</v>
      </c>
      <c r="Q108" s="110"/>
      <c r="S108" s="22" t="s">
        <v>257</v>
      </c>
    </row>
    <row r="109" spans="1:19" s="2" customFormat="1" ht="27.6">
      <c r="A109" s="50">
        <v>17</v>
      </c>
      <c r="B109" s="23" t="s">
        <v>117</v>
      </c>
      <c r="C109" s="21">
        <v>2</v>
      </c>
      <c r="D109" s="21">
        <v>1</v>
      </c>
      <c r="E109" s="21">
        <v>1</v>
      </c>
      <c r="F109" s="22">
        <v>11.1</v>
      </c>
      <c r="G109" s="21" t="s">
        <v>9</v>
      </c>
      <c r="H109" s="22">
        <v>1440</v>
      </c>
      <c r="I109" s="21" t="s">
        <v>10</v>
      </c>
      <c r="J109" s="20"/>
      <c r="K109" s="22">
        <f t="shared" si="25"/>
        <v>2</v>
      </c>
      <c r="L109" s="58"/>
      <c r="M109" s="58"/>
      <c r="N109" s="58"/>
      <c r="O109" s="22">
        <f t="shared" si="26"/>
        <v>11.1</v>
      </c>
      <c r="P109" s="57">
        <f t="shared" si="27"/>
        <v>11.1</v>
      </c>
      <c r="Q109" s="110"/>
      <c r="S109" s="22" t="s">
        <v>257</v>
      </c>
    </row>
    <row r="110" spans="1:19" s="2" customFormat="1" ht="27.6">
      <c r="A110" s="50">
        <v>18</v>
      </c>
      <c r="B110" s="23" t="s">
        <v>118</v>
      </c>
      <c r="C110" s="21">
        <v>2</v>
      </c>
      <c r="D110" s="21">
        <v>1</v>
      </c>
      <c r="E110" s="21">
        <v>1</v>
      </c>
      <c r="F110" s="22">
        <v>15</v>
      </c>
      <c r="G110" s="21" t="s">
        <v>9</v>
      </c>
      <c r="H110" s="22">
        <v>1440</v>
      </c>
      <c r="I110" s="21" t="s">
        <v>10</v>
      </c>
      <c r="J110" s="20"/>
      <c r="K110" s="22">
        <f t="shared" si="25"/>
        <v>2</v>
      </c>
      <c r="L110" s="58"/>
      <c r="M110" s="58"/>
      <c r="N110" s="58"/>
      <c r="O110" s="22">
        <f t="shared" si="26"/>
        <v>15</v>
      </c>
      <c r="P110" s="57">
        <f t="shared" si="27"/>
        <v>15</v>
      </c>
      <c r="Q110" s="110"/>
      <c r="S110" s="22" t="s">
        <v>257</v>
      </c>
    </row>
    <row r="111" spans="1:19" s="2" customFormat="1" ht="27.6">
      <c r="A111" s="50">
        <v>19</v>
      </c>
      <c r="B111" s="23" t="s">
        <v>119</v>
      </c>
      <c r="C111" s="21">
        <v>2</v>
      </c>
      <c r="D111" s="21">
        <v>1</v>
      </c>
      <c r="E111" s="21">
        <v>1</v>
      </c>
      <c r="F111" s="22">
        <v>3.7</v>
      </c>
      <c r="G111" s="21" t="s">
        <v>9</v>
      </c>
      <c r="H111" s="22">
        <v>1440</v>
      </c>
      <c r="I111" s="21" t="s">
        <v>10</v>
      </c>
      <c r="J111" s="20"/>
      <c r="K111" s="22">
        <f t="shared" si="25"/>
        <v>2</v>
      </c>
      <c r="L111" s="58"/>
      <c r="M111" s="58"/>
      <c r="N111" s="58"/>
      <c r="O111" s="22">
        <f t="shared" si="26"/>
        <v>3.7</v>
      </c>
      <c r="P111" s="57">
        <f t="shared" si="27"/>
        <v>3.7</v>
      </c>
      <c r="Q111" s="110"/>
      <c r="S111" s="22" t="s">
        <v>257</v>
      </c>
    </row>
    <row r="112" spans="1:19" s="1" customFormat="1">
      <c r="A112" s="50">
        <v>20</v>
      </c>
      <c r="B112" s="20" t="s">
        <v>13</v>
      </c>
      <c r="C112" s="21">
        <v>1</v>
      </c>
      <c r="D112" s="21"/>
      <c r="E112" s="21"/>
      <c r="F112" s="21"/>
      <c r="G112" s="21"/>
      <c r="H112" s="22"/>
      <c r="I112" s="22" t="s">
        <v>10</v>
      </c>
      <c r="J112" s="20" t="s">
        <v>14</v>
      </c>
      <c r="K112" s="22"/>
      <c r="L112" s="22"/>
      <c r="M112" s="22"/>
      <c r="N112" s="22"/>
      <c r="O112" s="22">
        <f t="shared" si="26"/>
        <v>0</v>
      </c>
      <c r="P112" s="57">
        <f t="shared" si="27"/>
        <v>0</v>
      </c>
      <c r="Q112" s="110"/>
      <c r="S112" s="22"/>
    </row>
    <row r="113" spans="1:236" s="2" customFormat="1">
      <c r="A113" s="50">
        <v>21</v>
      </c>
      <c r="B113" s="23" t="s">
        <v>1</v>
      </c>
      <c r="C113" s="21">
        <v>1</v>
      </c>
      <c r="D113" s="21"/>
      <c r="E113" s="21"/>
      <c r="F113" s="22">
        <v>18.5</v>
      </c>
      <c r="G113" s="21"/>
      <c r="H113" s="22"/>
      <c r="I113" s="22" t="s">
        <v>10</v>
      </c>
      <c r="J113" s="20"/>
      <c r="K113" s="22"/>
      <c r="L113" s="58"/>
      <c r="M113" s="58"/>
      <c r="N113" s="58"/>
      <c r="O113" s="22">
        <f t="shared" si="26"/>
        <v>0</v>
      </c>
      <c r="P113" s="57">
        <f t="shared" si="27"/>
        <v>0</v>
      </c>
      <c r="Q113" s="110"/>
      <c r="S113" s="58"/>
    </row>
    <row r="114" spans="1:236" s="2" customFormat="1">
      <c r="A114" s="50">
        <v>22</v>
      </c>
      <c r="B114" s="23" t="s">
        <v>120</v>
      </c>
      <c r="C114" s="21">
        <v>1</v>
      </c>
      <c r="D114" s="21"/>
      <c r="E114" s="21"/>
      <c r="F114" s="22">
        <v>90</v>
      </c>
      <c r="G114" s="21"/>
      <c r="H114" s="22"/>
      <c r="I114" s="21" t="s">
        <v>19</v>
      </c>
      <c r="J114" s="20"/>
      <c r="K114" s="22"/>
      <c r="L114" s="58"/>
      <c r="M114" s="58"/>
      <c r="N114" s="58"/>
      <c r="O114" s="22">
        <f t="shared" si="26"/>
        <v>0</v>
      </c>
      <c r="P114" s="57">
        <f t="shared" si="27"/>
        <v>0</v>
      </c>
      <c r="Q114" s="110"/>
      <c r="S114" s="58"/>
    </row>
    <row r="115" spans="1:236" s="2" customFormat="1">
      <c r="A115" s="50">
        <v>23</v>
      </c>
      <c r="B115" s="23" t="s">
        <v>121</v>
      </c>
      <c r="C115" s="21">
        <v>1</v>
      </c>
      <c r="D115" s="21"/>
      <c r="E115" s="21"/>
      <c r="F115" s="22">
        <v>3.7</v>
      </c>
      <c r="G115" s="21"/>
      <c r="H115" s="22"/>
      <c r="I115" s="22" t="s">
        <v>10</v>
      </c>
      <c r="J115" s="20"/>
      <c r="K115" s="22"/>
      <c r="L115" s="58"/>
      <c r="M115" s="58"/>
      <c r="N115" s="58"/>
      <c r="O115" s="22">
        <f t="shared" si="26"/>
        <v>0</v>
      </c>
      <c r="P115" s="57">
        <f t="shared" si="27"/>
        <v>0</v>
      </c>
      <c r="Q115" s="110"/>
      <c r="S115" s="58"/>
    </row>
    <row r="116" spans="1:236" s="2" customFormat="1">
      <c r="A116" s="50">
        <v>24</v>
      </c>
      <c r="B116" s="23" t="s">
        <v>21</v>
      </c>
      <c r="C116" s="21">
        <v>1</v>
      </c>
      <c r="D116" s="21"/>
      <c r="E116" s="21"/>
      <c r="F116" s="22"/>
      <c r="G116" s="21"/>
      <c r="H116" s="22"/>
      <c r="I116" s="21"/>
      <c r="J116" s="20" t="s">
        <v>122</v>
      </c>
      <c r="K116" s="22"/>
      <c r="L116" s="58"/>
      <c r="M116" s="58"/>
      <c r="N116" s="58"/>
      <c r="O116" s="22">
        <f t="shared" si="26"/>
        <v>0</v>
      </c>
      <c r="P116" s="57">
        <f t="shared" si="27"/>
        <v>0</v>
      </c>
      <c r="Q116" s="110"/>
      <c r="S116" s="58"/>
    </row>
    <row r="117" spans="1:236" s="2" customFormat="1" ht="14.4" thickBot="1">
      <c r="A117" s="50">
        <v>25</v>
      </c>
      <c r="B117" s="23" t="s">
        <v>20</v>
      </c>
      <c r="C117" s="21">
        <v>2</v>
      </c>
      <c r="D117" s="21"/>
      <c r="E117" s="21"/>
      <c r="F117" s="22"/>
      <c r="G117" s="21"/>
      <c r="H117" s="22"/>
      <c r="I117" s="21"/>
      <c r="J117" s="20"/>
      <c r="K117" s="22"/>
      <c r="L117" s="58"/>
      <c r="M117" s="58"/>
      <c r="N117" s="58"/>
      <c r="O117" s="22">
        <f t="shared" si="26"/>
        <v>0</v>
      </c>
      <c r="P117" s="57">
        <f t="shared" si="27"/>
        <v>0</v>
      </c>
      <c r="Q117" s="110"/>
      <c r="S117" s="58"/>
    </row>
    <row r="118" spans="1:236" s="3" customFormat="1" ht="30.9" customHeight="1" thickBot="1">
      <c r="A118" s="112">
        <v>10</v>
      </c>
      <c r="B118" s="113" t="s">
        <v>0</v>
      </c>
      <c r="C118" s="53">
        <f>SUM(C93:C117)</f>
        <v>43</v>
      </c>
      <c r="D118" s="53"/>
      <c r="E118" s="53"/>
      <c r="F118" s="53"/>
      <c r="G118" s="83"/>
      <c r="H118" s="54" t="s">
        <v>11</v>
      </c>
      <c r="I118" s="53"/>
      <c r="J118" s="53" t="s">
        <v>242</v>
      </c>
      <c r="K118" s="54"/>
      <c r="L118" s="85"/>
      <c r="M118" s="85"/>
      <c r="N118" s="85"/>
      <c r="O118" s="85">
        <f t="shared" ref="O118" si="28">SUM(O93:O117)</f>
        <v>299.74999999999994</v>
      </c>
      <c r="P118" s="86">
        <f>SUM(P93:P117)</f>
        <v>200.6</v>
      </c>
      <c r="Q118" s="92">
        <f>O118/0.575</f>
        <v>521.30434782608688</v>
      </c>
      <c r="R118" s="205">
        <f>Q118*1.2</f>
        <v>625.56521739130426</v>
      </c>
      <c r="S118" s="66"/>
      <c r="HS118" s="97"/>
      <c r="HT118" s="97"/>
      <c r="HU118" s="97"/>
      <c r="HV118" s="97"/>
      <c r="HW118" s="97"/>
      <c r="HX118" s="97"/>
      <c r="HY118" s="97"/>
      <c r="HZ118" s="97"/>
      <c r="IA118" s="97"/>
      <c r="IB118" s="97"/>
    </row>
    <row r="119" spans="1:236" s="4" customFormat="1" ht="14.4" thickBot="1">
      <c r="A119" s="40"/>
      <c r="B119" s="41" t="s">
        <v>269</v>
      </c>
      <c r="C119" s="42" t="s">
        <v>100</v>
      </c>
      <c r="D119" s="221" t="s">
        <v>239</v>
      </c>
      <c r="E119" s="220"/>
      <c r="F119" s="220"/>
      <c r="G119" s="220"/>
      <c r="H119" s="220"/>
      <c r="I119" s="222"/>
      <c r="J119" s="69"/>
      <c r="K119" s="70"/>
      <c r="L119" s="71"/>
      <c r="M119" s="71"/>
      <c r="N119" s="71"/>
      <c r="O119" s="72"/>
      <c r="P119" s="73"/>
    </row>
    <row r="120" spans="1:236" s="5" customFormat="1" ht="14.4" thickBot="1">
      <c r="A120" s="44"/>
      <c r="B120" s="45"/>
      <c r="C120" s="44"/>
      <c r="D120" s="44"/>
      <c r="E120" s="44"/>
      <c r="F120" s="44"/>
      <c r="G120" s="46"/>
      <c r="H120" s="47"/>
      <c r="I120" s="47"/>
      <c r="J120" s="46"/>
      <c r="K120" s="47"/>
      <c r="Q120" s="93"/>
      <c r="HS120" s="98"/>
      <c r="HT120" s="98"/>
      <c r="HU120" s="98"/>
      <c r="HV120" s="98"/>
      <c r="HW120" s="98"/>
      <c r="HX120" s="98"/>
      <c r="HY120" s="98"/>
      <c r="HZ120" s="98"/>
      <c r="IA120" s="98"/>
      <c r="IB120" s="98"/>
    </row>
    <row r="121" spans="1:236" s="2" customFormat="1" ht="14.4" thickBot="1">
      <c r="A121" s="116"/>
      <c r="B121" s="218" t="s">
        <v>123</v>
      </c>
      <c r="C121" s="218"/>
      <c r="D121" s="218"/>
      <c r="E121" s="218"/>
      <c r="F121" s="218"/>
      <c r="G121" s="218"/>
      <c r="H121" s="218"/>
      <c r="I121" s="218"/>
      <c r="J121" s="218"/>
      <c r="K121" s="218"/>
      <c r="L121" s="218"/>
      <c r="M121" s="218"/>
      <c r="N121" s="218"/>
      <c r="O121" s="218"/>
      <c r="P121" s="219"/>
    </row>
    <row r="122" spans="1:236" s="2" customFormat="1" ht="28.2" thickBot="1">
      <c r="A122" s="99" t="s">
        <v>16</v>
      </c>
      <c r="B122" s="49" t="s">
        <v>2</v>
      </c>
      <c r="C122" s="49" t="s">
        <v>3</v>
      </c>
      <c r="D122" s="49" t="s">
        <v>7</v>
      </c>
      <c r="E122" s="49" t="s">
        <v>8</v>
      </c>
      <c r="F122" s="49" t="s">
        <v>17</v>
      </c>
      <c r="G122" s="49" t="s">
        <v>4</v>
      </c>
      <c r="H122" s="49" t="s">
        <v>18</v>
      </c>
      <c r="I122" s="49" t="s">
        <v>5</v>
      </c>
      <c r="J122" s="80" t="s">
        <v>6</v>
      </c>
      <c r="K122" s="81"/>
      <c r="L122" s="8"/>
      <c r="M122" s="8"/>
      <c r="N122" s="8"/>
      <c r="O122" s="48" t="s">
        <v>7</v>
      </c>
      <c r="P122" s="80" t="s">
        <v>8</v>
      </c>
      <c r="Q122" s="96" t="s">
        <v>28</v>
      </c>
      <c r="S122" s="36" t="s">
        <v>240</v>
      </c>
    </row>
    <row r="123" spans="1:236" s="2" customFormat="1" ht="27.6">
      <c r="A123" s="15">
        <v>1</v>
      </c>
      <c r="B123" s="101" t="s">
        <v>124</v>
      </c>
      <c r="C123" s="17">
        <v>1</v>
      </c>
      <c r="D123" s="17">
        <v>1</v>
      </c>
      <c r="E123" s="17">
        <v>0</v>
      </c>
      <c r="F123" s="18">
        <v>3.7</v>
      </c>
      <c r="G123" s="17" t="s">
        <v>9</v>
      </c>
      <c r="H123" s="18">
        <v>1440</v>
      </c>
      <c r="I123" s="17" t="s">
        <v>10</v>
      </c>
      <c r="J123" s="16"/>
      <c r="K123" s="18">
        <f>C123*1</f>
        <v>1</v>
      </c>
      <c r="L123" s="108">
        <v>41</v>
      </c>
      <c r="M123" s="108"/>
      <c r="N123" s="108"/>
      <c r="O123" s="18">
        <f t="shared" ref="O123" si="29">F123*D123</f>
        <v>3.7</v>
      </c>
      <c r="P123" s="56">
        <f t="shared" ref="P123" si="30">F123*E123</f>
        <v>0</v>
      </c>
      <c r="Q123" s="109"/>
      <c r="S123" s="22" t="s">
        <v>257</v>
      </c>
    </row>
    <row r="124" spans="1:236" s="2" customFormat="1" ht="27.6">
      <c r="A124" s="50">
        <v>2</v>
      </c>
      <c r="B124" s="23" t="s">
        <v>125</v>
      </c>
      <c r="C124" s="21">
        <v>3</v>
      </c>
      <c r="D124" s="21">
        <v>3</v>
      </c>
      <c r="E124" s="21">
        <v>0</v>
      </c>
      <c r="F124" s="22">
        <v>7.5</v>
      </c>
      <c r="G124" s="21" t="s">
        <v>9</v>
      </c>
      <c r="H124" s="22">
        <v>1440</v>
      </c>
      <c r="I124" s="21" t="s">
        <v>10</v>
      </c>
      <c r="J124" s="20"/>
      <c r="K124" s="22">
        <f t="shared" ref="K124" si="31">C124*1</f>
        <v>3</v>
      </c>
      <c r="L124" s="58"/>
      <c r="M124" s="58"/>
      <c r="N124" s="58"/>
      <c r="O124" s="22">
        <f t="shared" ref="O124:O135" si="32">F124*D124</f>
        <v>22.5</v>
      </c>
      <c r="P124" s="57">
        <f t="shared" ref="P124:P135" si="33">F124*E124</f>
        <v>0</v>
      </c>
      <c r="Q124" s="110"/>
      <c r="S124" s="22" t="s">
        <v>257</v>
      </c>
    </row>
    <row r="125" spans="1:236" s="2" customFormat="1" ht="27.6">
      <c r="A125" s="50">
        <v>3</v>
      </c>
      <c r="B125" s="23" t="s">
        <v>126</v>
      </c>
      <c r="C125" s="21">
        <v>2</v>
      </c>
      <c r="D125" s="21">
        <v>1</v>
      </c>
      <c r="E125" s="21">
        <v>1</v>
      </c>
      <c r="F125" s="22">
        <v>5.5</v>
      </c>
      <c r="G125" s="21" t="s">
        <v>9</v>
      </c>
      <c r="H125" s="22">
        <v>1440</v>
      </c>
      <c r="I125" s="21" t="s">
        <v>10</v>
      </c>
      <c r="J125" s="20"/>
      <c r="K125" s="22">
        <f t="shared" ref="K125:K135" si="34">C125*1</f>
        <v>2</v>
      </c>
      <c r="L125" s="58"/>
      <c r="M125" s="58"/>
      <c r="N125" s="58"/>
      <c r="O125" s="22">
        <f t="shared" si="32"/>
        <v>5.5</v>
      </c>
      <c r="P125" s="57">
        <f t="shared" si="33"/>
        <v>5.5</v>
      </c>
      <c r="Q125" s="110"/>
      <c r="S125" s="22" t="s">
        <v>257</v>
      </c>
    </row>
    <row r="126" spans="1:236" s="2" customFormat="1" ht="27.6">
      <c r="A126" s="50">
        <v>4</v>
      </c>
      <c r="B126" s="23" t="s">
        <v>127</v>
      </c>
      <c r="C126" s="21">
        <v>2</v>
      </c>
      <c r="D126" s="21">
        <v>1</v>
      </c>
      <c r="E126" s="21">
        <v>1</v>
      </c>
      <c r="F126" s="22">
        <v>15</v>
      </c>
      <c r="G126" s="21" t="s">
        <v>9</v>
      </c>
      <c r="H126" s="22">
        <v>1440</v>
      </c>
      <c r="I126" s="21" t="s">
        <v>10</v>
      </c>
      <c r="J126" s="20"/>
      <c r="K126" s="22">
        <f t="shared" si="34"/>
        <v>2</v>
      </c>
      <c r="L126" s="58"/>
      <c r="M126" s="58"/>
      <c r="N126" s="58"/>
      <c r="O126" s="22">
        <f t="shared" si="32"/>
        <v>15</v>
      </c>
      <c r="P126" s="57">
        <f t="shared" si="33"/>
        <v>15</v>
      </c>
      <c r="Q126" s="110"/>
      <c r="S126" s="22" t="s">
        <v>257</v>
      </c>
    </row>
    <row r="127" spans="1:236" s="2" customFormat="1" ht="27.6">
      <c r="A127" s="50">
        <v>5</v>
      </c>
      <c r="B127" s="23" t="s">
        <v>128</v>
      </c>
      <c r="C127" s="21">
        <v>1</v>
      </c>
      <c r="D127" s="21">
        <v>1</v>
      </c>
      <c r="E127" s="21">
        <v>0</v>
      </c>
      <c r="F127" s="22">
        <v>7.5</v>
      </c>
      <c r="G127" s="21" t="s">
        <v>9</v>
      </c>
      <c r="H127" s="22">
        <v>1440</v>
      </c>
      <c r="I127" s="21" t="s">
        <v>10</v>
      </c>
      <c r="J127" s="20"/>
      <c r="K127" s="22">
        <f t="shared" si="34"/>
        <v>1</v>
      </c>
      <c r="L127" s="58"/>
      <c r="M127" s="58"/>
      <c r="N127" s="58"/>
      <c r="O127" s="22">
        <f t="shared" si="32"/>
        <v>7.5</v>
      </c>
      <c r="P127" s="57">
        <f t="shared" si="33"/>
        <v>0</v>
      </c>
      <c r="Q127" s="110"/>
      <c r="S127" s="22" t="s">
        <v>257</v>
      </c>
    </row>
    <row r="128" spans="1:236" s="2" customFormat="1" ht="27.6">
      <c r="A128" s="50">
        <v>6</v>
      </c>
      <c r="B128" s="23" t="s">
        <v>129</v>
      </c>
      <c r="C128" s="21">
        <v>1</v>
      </c>
      <c r="D128" s="21">
        <v>1</v>
      </c>
      <c r="E128" s="21">
        <v>0</v>
      </c>
      <c r="F128" s="22">
        <v>5.5</v>
      </c>
      <c r="G128" s="21" t="s">
        <v>9</v>
      </c>
      <c r="H128" s="22">
        <v>1440</v>
      </c>
      <c r="I128" s="21" t="s">
        <v>10</v>
      </c>
      <c r="J128" s="20"/>
      <c r="K128" s="22">
        <f t="shared" si="34"/>
        <v>1</v>
      </c>
      <c r="L128" s="58"/>
      <c r="M128" s="58"/>
      <c r="N128" s="58"/>
      <c r="O128" s="22">
        <f t="shared" si="32"/>
        <v>5.5</v>
      </c>
      <c r="P128" s="57">
        <f t="shared" si="33"/>
        <v>0</v>
      </c>
      <c r="Q128" s="110"/>
      <c r="S128" s="22" t="s">
        <v>257</v>
      </c>
    </row>
    <row r="129" spans="1:236" s="2" customFormat="1" ht="27.6">
      <c r="A129" s="50">
        <v>7</v>
      </c>
      <c r="B129" s="23" t="s">
        <v>130</v>
      </c>
      <c r="C129" s="21">
        <v>1</v>
      </c>
      <c r="D129" s="21">
        <v>1</v>
      </c>
      <c r="E129" s="21">
        <v>0</v>
      </c>
      <c r="F129" s="22">
        <v>7.5</v>
      </c>
      <c r="G129" s="21" t="s">
        <v>9</v>
      </c>
      <c r="H129" s="22">
        <v>1440</v>
      </c>
      <c r="I129" s="21" t="s">
        <v>10</v>
      </c>
      <c r="J129" s="20"/>
      <c r="K129" s="22">
        <f t="shared" si="34"/>
        <v>1</v>
      </c>
      <c r="L129" s="58"/>
      <c r="M129" s="58"/>
      <c r="N129" s="58"/>
      <c r="O129" s="22">
        <f t="shared" si="32"/>
        <v>7.5</v>
      </c>
      <c r="P129" s="57">
        <f t="shared" si="33"/>
        <v>0</v>
      </c>
      <c r="Q129" s="110"/>
      <c r="S129" s="22" t="s">
        <v>257</v>
      </c>
    </row>
    <row r="130" spans="1:236" s="2" customFormat="1" ht="27.6">
      <c r="A130" s="50">
        <v>8</v>
      </c>
      <c r="B130" s="23" t="s">
        <v>131</v>
      </c>
      <c r="C130" s="21">
        <v>3</v>
      </c>
      <c r="D130" s="21">
        <v>3</v>
      </c>
      <c r="E130" s="21">
        <v>0</v>
      </c>
      <c r="F130" s="22">
        <v>7.5</v>
      </c>
      <c r="G130" s="21" t="s">
        <v>9</v>
      </c>
      <c r="H130" s="22">
        <v>1440</v>
      </c>
      <c r="I130" s="21" t="s">
        <v>10</v>
      </c>
      <c r="J130" s="20"/>
      <c r="K130" s="22">
        <f t="shared" si="34"/>
        <v>3</v>
      </c>
      <c r="L130" s="58"/>
      <c r="M130" s="58"/>
      <c r="N130" s="58"/>
      <c r="O130" s="22">
        <f t="shared" si="32"/>
        <v>22.5</v>
      </c>
      <c r="P130" s="57">
        <f t="shared" si="33"/>
        <v>0</v>
      </c>
      <c r="Q130" s="110"/>
      <c r="S130" s="22" t="s">
        <v>257</v>
      </c>
    </row>
    <row r="131" spans="1:236" s="2" customFormat="1" ht="27.6">
      <c r="A131" s="50">
        <v>9</v>
      </c>
      <c r="B131" s="23" t="s">
        <v>132</v>
      </c>
      <c r="C131" s="21">
        <v>1</v>
      </c>
      <c r="D131" s="21">
        <v>1</v>
      </c>
      <c r="E131" s="21">
        <v>0</v>
      </c>
      <c r="F131" s="22">
        <v>11</v>
      </c>
      <c r="G131" s="21" t="s">
        <v>9</v>
      </c>
      <c r="H131" s="22">
        <v>1440</v>
      </c>
      <c r="I131" s="21" t="s">
        <v>10</v>
      </c>
      <c r="J131" s="20"/>
      <c r="K131" s="22">
        <f t="shared" si="34"/>
        <v>1</v>
      </c>
      <c r="L131" s="58"/>
      <c r="M131" s="58"/>
      <c r="N131" s="58"/>
      <c r="O131" s="22">
        <f t="shared" si="32"/>
        <v>11</v>
      </c>
      <c r="P131" s="57">
        <f t="shared" si="33"/>
        <v>0</v>
      </c>
      <c r="Q131" s="110"/>
      <c r="S131" s="22" t="s">
        <v>257</v>
      </c>
    </row>
    <row r="132" spans="1:236" s="2" customFormat="1" ht="27.6">
      <c r="A132" s="50">
        <v>10</v>
      </c>
      <c r="B132" s="23" t="s">
        <v>133</v>
      </c>
      <c r="C132" s="21">
        <v>1</v>
      </c>
      <c r="D132" s="21">
        <v>1</v>
      </c>
      <c r="E132" s="21">
        <v>0</v>
      </c>
      <c r="F132" s="22">
        <v>15</v>
      </c>
      <c r="G132" s="21" t="s">
        <v>9</v>
      </c>
      <c r="H132" s="22">
        <v>1440</v>
      </c>
      <c r="I132" s="21" t="s">
        <v>10</v>
      </c>
      <c r="J132" s="20"/>
      <c r="K132" s="22">
        <f t="shared" si="34"/>
        <v>1</v>
      </c>
      <c r="L132" s="58"/>
      <c r="M132" s="58"/>
      <c r="N132" s="58"/>
      <c r="O132" s="22">
        <f t="shared" si="32"/>
        <v>15</v>
      </c>
      <c r="P132" s="57">
        <f t="shared" si="33"/>
        <v>0</v>
      </c>
      <c r="Q132" s="110"/>
      <c r="S132" s="22" t="s">
        <v>257</v>
      </c>
    </row>
    <row r="133" spans="1:236" s="2" customFormat="1" ht="27.6">
      <c r="A133" s="50">
        <v>11</v>
      </c>
      <c r="B133" s="23" t="s">
        <v>134</v>
      </c>
      <c r="C133" s="21">
        <v>2</v>
      </c>
      <c r="D133" s="21">
        <v>1</v>
      </c>
      <c r="E133" s="21">
        <v>1</v>
      </c>
      <c r="F133" s="22">
        <v>15</v>
      </c>
      <c r="G133" s="21" t="s">
        <v>9</v>
      </c>
      <c r="H133" s="22">
        <v>1440</v>
      </c>
      <c r="I133" s="21" t="s">
        <v>10</v>
      </c>
      <c r="J133" s="20"/>
      <c r="K133" s="22">
        <f t="shared" si="34"/>
        <v>2</v>
      </c>
      <c r="L133" s="58"/>
      <c r="M133" s="58"/>
      <c r="N133" s="58"/>
      <c r="O133" s="22">
        <f t="shared" si="32"/>
        <v>15</v>
      </c>
      <c r="P133" s="57">
        <f t="shared" si="33"/>
        <v>15</v>
      </c>
      <c r="Q133" s="110"/>
      <c r="S133" s="22" t="s">
        <v>257</v>
      </c>
    </row>
    <row r="134" spans="1:236" s="2" customFormat="1" ht="27.6">
      <c r="A134" s="50">
        <v>12</v>
      </c>
      <c r="B134" s="23" t="s">
        <v>135</v>
      </c>
      <c r="C134" s="21">
        <v>1</v>
      </c>
      <c r="D134" s="21">
        <v>1</v>
      </c>
      <c r="E134" s="21">
        <v>0</v>
      </c>
      <c r="F134" s="22">
        <v>15</v>
      </c>
      <c r="G134" s="21" t="s">
        <v>9</v>
      </c>
      <c r="H134" s="22">
        <v>1440</v>
      </c>
      <c r="I134" s="21" t="s">
        <v>10</v>
      </c>
      <c r="J134" s="20"/>
      <c r="K134" s="22">
        <f t="shared" si="34"/>
        <v>1</v>
      </c>
      <c r="L134" s="58"/>
      <c r="M134" s="58"/>
      <c r="N134" s="58"/>
      <c r="O134" s="22">
        <f t="shared" si="32"/>
        <v>15</v>
      </c>
      <c r="P134" s="57">
        <f t="shared" si="33"/>
        <v>0</v>
      </c>
      <c r="Q134" s="110"/>
      <c r="S134" s="22" t="s">
        <v>257</v>
      </c>
    </row>
    <row r="135" spans="1:236" s="2" customFormat="1" ht="27.6">
      <c r="A135" s="50">
        <v>13</v>
      </c>
      <c r="B135" s="23" t="s">
        <v>136</v>
      </c>
      <c r="C135" s="21">
        <v>2</v>
      </c>
      <c r="D135" s="21">
        <v>1</v>
      </c>
      <c r="E135" s="21">
        <v>1</v>
      </c>
      <c r="F135" s="22">
        <v>18.5</v>
      </c>
      <c r="G135" s="21" t="s">
        <v>9</v>
      </c>
      <c r="H135" s="22">
        <v>1440</v>
      </c>
      <c r="I135" s="21" t="s">
        <v>10</v>
      </c>
      <c r="J135" s="20"/>
      <c r="K135" s="22">
        <f t="shared" si="34"/>
        <v>2</v>
      </c>
      <c r="L135" s="58"/>
      <c r="M135" s="58"/>
      <c r="N135" s="58"/>
      <c r="O135" s="22">
        <f t="shared" si="32"/>
        <v>18.5</v>
      </c>
      <c r="P135" s="57">
        <f t="shared" si="33"/>
        <v>18.5</v>
      </c>
      <c r="Q135" s="110"/>
      <c r="S135" s="22" t="s">
        <v>257</v>
      </c>
    </row>
    <row r="136" spans="1:236" s="1" customFormat="1">
      <c r="A136" s="50">
        <v>14</v>
      </c>
      <c r="B136" s="20" t="s">
        <v>13</v>
      </c>
      <c r="C136" s="21">
        <v>1</v>
      </c>
      <c r="D136" s="21"/>
      <c r="E136" s="21"/>
      <c r="F136" s="21"/>
      <c r="G136" s="21"/>
      <c r="H136" s="22"/>
      <c r="I136" s="22" t="s">
        <v>10</v>
      </c>
      <c r="J136" s="20" t="s">
        <v>14</v>
      </c>
      <c r="K136" s="22"/>
      <c r="L136" s="22"/>
      <c r="M136" s="22"/>
      <c r="N136" s="22"/>
      <c r="O136" s="22">
        <f t="shared" ref="O136" si="35">F136*D136</f>
        <v>0</v>
      </c>
      <c r="P136" s="57">
        <f t="shared" ref="P136" si="36">F136*E136</f>
        <v>0</v>
      </c>
      <c r="Q136" s="110"/>
      <c r="S136" s="22"/>
    </row>
    <row r="137" spans="1:236" s="2" customFormat="1">
      <c r="A137" s="50">
        <v>15</v>
      </c>
      <c r="B137" s="23" t="s">
        <v>233</v>
      </c>
      <c r="C137" s="21">
        <v>1</v>
      </c>
      <c r="D137" s="21"/>
      <c r="E137" s="21"/>
      <c r="F137" s="22">
        <v>18.5</v>
      </c>
      <c r="G137" s="21"/>
      <c r="H137" s="22"/>
      <c r="I137" s="22" t="s">
        <v>10</v>
      </c>
      <c r="J137" s="20"/>
      <c r="K137" s="22"/>
      <c r="L137" s="58"/>
      <c r="M137" s="58"/>
      <c r="N137" s="58"/>
      <c r="O137" s="22">
        <f>F137*D137</f>
        <v>0</v>
      </c>
      <c r="P137" s="57">
        <f>F137*E137</f>
        <v>0</v>
      </c>
      <c r="Q137" s="110"/>
      <c r="S137" s="58"/>
    </row>
    <row r="138" spans="1:236" s="2" customFormat="1">
      <c r="A138" s="50">
        <v>16</v>
      </c>
      <c r="B138" s="23" t="s">
        <v>234</v>
      </c>
      <c r="C138" s="21">
        <v>1</v>
      </c>
      <c r="D138" s="21"/>
      <c r="E138" s="21"/>
      <c r="F138" s="22">
        <v>11</v>
      </c>
      <c r="G138" s="21"/>
      <c r="H138" s="22"/>
      <c r="I138" s="22" t="s">
        <v>10</v>
      </c>
      <c r="J138" s="20"/>
      <c r="K138" s="22"/>
      <c r="L138" s="58"/>
      <c r="M138" s="58"/>
      <c r="N138" s="58"/>
      <c r="O138" s="22">
        <f>F138*D138</f>
        <v>0</v>
      </c>
      <c r="P138" s="57">
        <f>F138*E138</f>
        <v>0</v>
      </c>
      <c r="Q138" s="110"/>
      <c r="S138" s="58"/>
    </row>
    <row r="139" spans="1:236" s="2" customFormat="1">
      <c r="A139" s="50">
        <v>17</v>
      </c>
      <c r="B139" s="23" t="s">
        <v>235</v>
      </c>
      <c r="C139" s="21">
        <v>1</v>
      </c>
      <c r="D139" s="21"/>
      <c r="E139" s="21"/>
      <c r="F139" s="22">
        <v>3.7</v>
      </c>
      <c r="G139" s="21"/>
      <c r="H139" s="22"/>
      <c r="I139" s="22" t="s">
        <v>10</v>
      </c>
      <c r="J139" s="20"/>
      <c r="K139" s="22"/>
      <c r="L139" s="58"/>
      <c r="M139" s="58"/>
      <c r="N139" s="58"/>
      <c r="O139" s="22">
        <f>F139*D139</f>
        <v>0</v>
      </c>
      <c r="P139" s="57">
        <f>F139*E139</f>
        <v>0</v>
      </c>
      <c r="Q139" s="110"/>
      <c r="S139" s="58"/>
    </row>
    <row r="140" spans="1:236" s="2" customFormat="1">
      <c r="A140" s="50">
        <v>18</v>
      </c>
      <c r="B140" s="23" t="s">
        <v>21</v>
      </c>
      <c r="C140" s="21">
        <v>1</v>
      </c>
      <c r="D140" s="21"/>
      <c r="E140" s="21"/>
      <c r="F140" s="22"/>
      <c r="G140" s="21"/>
      <c r="H140" s="22"/>
      <c r="I140" s="21"/>
      <c r="J140" s="20" t="s">
        <v>122</v>
      </c>
      <c r="K140" s="22"/>
      <c r="L140" s="58"/>
      <c r="M140" s="58"/>
      <c r="N140" s="58"/>
      <c r="O140" s="22">
        <f>F140*D140</f>
        <v>0</v>
      </c>
      <c r="P140" s="57">
        <f>F140*E140</f>
        <v>0</v>
      </c>
      <c r="Q140" s="110"/>
      <c r="S140" s="58"/>
    </row>
    <row r="141" spans="1:236" s="2" customFormat="1" ht="14.4" thickBot="1">
      <c r="A141" s="103">
        <v>19</v>
      </c>
      <c r="B141" s="25" t="s">
        <v>20</v>
      </c>
      <c r="C141" s="26">
        <v>2</v>
      </c>
      <c r="D141" s="26"/>
      <c r="E141" s="26"/>
      <c r="F141" s="27"/>
      <c r="G141" s="26"/>
      <c r="H141" s="27"/>
      <c r="I141" s="26"/>
      <c r="J141" s="60"/>
      <c r="K141" s="27"/>
      <c r="L141" s="61"/>
      <c r="M141" s="61"/>
      <c r="N141" s="61"/>
      <c r="O141" s="27">
        <f>F141*D141</f>
        <v>0</v>
      </c>
      <c r="P141" s="82">
        <f>F141*E141</f>
        <v>0</v>
      </c>
      <c r="Q141" s="111"/>
      <c r="S141" s="58"/>
    </row>
    <row r="142" spans="1:236" s="3" customFormat="1" ht="30.9" customHeight="1" thickBot="1">
      <c r="A142" s="15">
        <v>20</v>
      </c>
      <c r="B142" s="119" t="s">
        <v>0</v>
      </c>
      <c r="C142" s="42">
        <f>SUM(C123:C141)</f>
        <v>28</v>
      </c>
      <c r="D142" s="42"/>
      <c r="E142" s="42"/>
      <c r="F142" s="42"/>
      <c r="G142" s="69"/>
      <c r="H142" s="43" t="s">
        <v>11</v>
      </c>
      <c r="I142" s="42"/>
      <c r="J142" s="42" t="s">
        <v>101</v>
      </c>
      <c r="K142" s="43"/>
      <c r="L142" s="71"/>
      <c r="M142" s="71"/>
      <c r="N142" s="71"/>
      <c r="O142" s="71">
        <f>SUM(O123:O141)</f>
        <v>164.2</v>
      </c>
      <c r="P142" s="73">
        <f>SUM(P128:P141)</f>
        <v>33.5</v>
      </c>
      <c r="Q142" s="92">
        <f>O142/0.575</f>
        <v>285.56521739130437</v>
      </c>
      <c r="R142" s="205">
        <f>Q142*1.2</f>
        <v>342.67826086956524</v>
      </c>
      <c r="S142" s="66"/>
      <c r="HS142" s="97"/>
      <c r="HT142" s="97"/>
      <c r="HU142" s="97"/>
      <c r="HV142" s="97"/>
      <c r="HW142" s="97"/>
      <c r="HX142" s="97"/>
      <c r="HY142" s="97"/>
      <c r="HZ142" s="97"/>
      <c r="IA142" s="97"/>
      <c r="IB142" s="97"/>
    </row>
    <row r="143" spans="1:236" s="4" customFormat="1" ht="14.4" thickBot="1">
      <c r="A143" s="40"/>
      <c r="B143" s="41" t="s">
        <v>269</v>
      </c>
      <c r="C143" s="42" t="s">
        <v>100</v>
      </c>
      <c r="D143" s="221" t="s">
        <v>239</v>
      </c>
      <c r="E143" s="220"/>
      <c r="F143" s="220"/>
      <c r="G143" s="220"/>
      <c r="H143" s="220"/>
      <c r="I143" s="222"/>
      <c r="J143" s="69"/>
      <c r="K143" s="70"/>
      <c r="L143" s="71"/>
      <c r="M143" s="71"/>
      <c r="N143" s="71"/>
      <c r="O143" s="72"/>
      <c r="P143" s="73"/>
    </row>
    <row r="144" spans="1:236" s="5" customFormat="1" ht="14.4" thickBot="1">
      <c r="A144" s="44"/>
      <c r="B144" s="45"/>
      <c r="C144" s="44"/>
      <c r="D144" s="44"/>
      <c r="E144" s="44"/>
      <c r="F144" s="44"/>
      <c r="G144" s="46"/>
      <c r="H144" s="47"/>
      <c r="I144" s="47"/>
      <c r="J144" s="46"/>
      <c r="K144" s="47"/>
      <c r="Q144" s="93"/>
      <c r="HS144" s="98"/>
      <c r="HT144" s="98"/>
      <c r="HU144" s="98"/>
      <c r="HV144" s="98"/>
      <c r="HW144" s="98"/>
      <c r="HX144" s="98"/>
      <c r="HY144" s="98"/>
      <c r="HZ144" s="98"/>
      <c r="IA144" s="98"/>
      <c r="IB144" s="98"/>
    </row>
    <row r="145" spans="1:245" s="2" customFormat="1" ht="37.049999999999997" customHeight="1" thickBot="1">
      <c r="A145" s="104"/>
      <c r="B145" s="223" t="s">
        <v>247</v>
      </c>
      <c r="C145" s="223"/>
      <c r="D145" s="223"/>
      <c r="E145" s="223"/>
      <c r="F145" s="223"/>
      <c r="G145" s="223"/>
      <c r="H145" s="223"/>
      <c r="I145" s="223"/>
      <c r="J145" s="223"/>
      <c r="K145" s="223"/>
      <c r="L145" s="223"/>
      <c r="M145" s="223"/>
      <c r="N145" s="223"/>
      <c r="O145" s="223"/>
      <c r="P145" s="224"/>
    </row>
    <row r="146" spans="1:245" s="2" customFormat="1" ht="28.2" thickBot="1">
      <c r="A146" s="120" t="s">
        <v>16</v>
      </c>
      <c r="B146" s="42" t="s">
        <v>2</v>
      </c>
      <c r="C146" s="42" t="s">
        <v>3</v>
      </c>
      <c r="D146" s="42" t="s">
        <v>7</v>
      </c>
      <c r="E146" s="42" t="s">
        <v>8</v>
      </c>
      <c r="F146" s="42" t="s">
        <v>17</v>
      </c>
      <c r="G146" s="42" t="s">
        <v>4</v>
      </c>
      <c r="H146" s="42" t="s">
        <v>18</v>
      </c>
      <c r="I146" s="42" t="s">
        <v>5</v>
      </c>
      <c r="J146" s="130" t="s">
        <v>6</v>
      </c>
      <c r="K146" s="131"/>
      <c r="L146" s="132"/>
      <c r="M146" s="132"/>
      <c r="N146" s="132"/>
      <c r="O146" s="120" t="s">
        <v>7</v>
      </c>
      <c r="P146" s="130" t="s">
        <v>8</v>
      </c>
      <c r="Q146" s="96" t="s">
        <v>28</v>
      </c>
      <c r="S146" s="36" t="s">
        <v>240</v>
      </c>
    </row>
    <row r="147" spans="1:245" s="2" customFormat="1" ht="27.6">
      <c r="A147" s="19">
        <v>1</v>
      </c>
      <c r="B147" s="121" t="s">
        <v>137</v>
      </c>
      <c r="C147" s="122">
        <v>3</v>
      </c>
      <c r="D147" s="122">
        <v>3</v>
      </c>
      <c r="E147" s="122">
        <v>0</v>
      </c>
      <c r="F147" s="123">
        <v>11</v>
      </c>
      <c r="G147" s="122" t="s">
        <v>9</v>
      </c>
      <c r="H147" s="123">
        <v>1440</v>
      </c>
      <c r="I147" s="122" t="s">
        <v>10</v>
      </c>
      <c r="J147" s="133"/>
      <c r="K147" s="123">
        <f t="shared" ref="K147" si="37">C147*1</f>
        <v>3</v>
      </c>
      <c r="L147" s="134"/>
      <c r="M147" s="134"/>
      <c r="N147" s="134"/>
      <c r="O147" s="123">
        <f t="shared" ref="O147" si="38">F147*D147</f>
        <v>33</v>
      </c>
      <c r="P147" s="135">
        <f t="shared" ref="P147" si="39">F147*E147</f>
        <v>0</v>
      </c>
      <c r="Q147" s="110"/>
      <c r="S147" s="22" t="s">
        <v>257</v>
      </c>
    </row>
    <row r="148" spans="1:245" s="2" customFormat="1" ht="27.6">
      <c r="A148" s="19">
        <v>2</v>
      </c>
      <c r="B148" s="23" t="s">
        <v>138</v>
      </c>
      <c r="C148" s="21">
        <v>3</v>
      </c>
      <c r="D148" s="21">
        <v>3</v>
      </c>
      <c r="E148" s="21">
        <v>0</v>
      </c>
      <c r="F148" s="22">
        <v>30</v>
      </c>
      <c r="G148" s="21" t="s">
        <v>9</v>
      </c>
      <c r="H148" s="22">
        <v>1440</v>
      </c>
      <c r="I148" s="21" t="s">
        <v>10</v>
      </c>
      <c r="J148" s="20"/>
      <c r="K148" s="22">
        <f t="shared" ref="K148:K158" si="40">C148*1</f>
        <v>3</v>
      </c>
      <c r="L148" s="58"/>
      <c r="M148" s="58"/>
      <c r="N148" s="58"/>
      <c r="O148" s="22">
        <f t="shared" ref="O148:O164" si="41">F148*D148</f>
        <v>90</v>
      </c>
      <c r="P148" s="57">
        <f t="shared" ref="P148:P164" si="42">F148*E148</f>
        <v>0</v>
      </c>
      <c r="Q148" s="110"/>
      <c r="S148" s="22" t="s">
        <v>257</v>
      </c>
    </row>
    <row r="149" spans="1:245" s="2" customFormat="1" ht="27.6">
      <c r="A149" s="19">
        <v>3</v>
      </c>
      <c r="B149" s="23" t="s">
        <v>139</v>
      </c>
      <c r="C149" s="21">
        <v>2</v>
      </c>
      <c r="D149" s="21">
        <v>1</v>
      </c>
      <c r="E149" s="21">
        <v>1</v>
      </c>
      <c r="F149" s="22">
        <v>15</v>
      </c>
      <c r="G149" s="21" t="s">
        <v>9</v>
      </c>
      <c r="H149" s="22">
        <v>1440</v>
      </c>
      <c r="I149" s="21" t="s">
        <v>10</v>
      </c>
      <c r="J149" s="20"/>
      <c r="K149" s="22">
        <f t="shared" si="40"/>
        <v>2</v>
      </c>
      <c r="L149" s="58"/>
      <c r="M149" s="58"/>
      <c r="N149" s="58"/>
      <c r="O149" s="22">
        <f t="shared" si="41"/>
        <v>15</v>
      </c>
      <c r="P149" s="57">
        <f t="shared" si="42"/>
        <v>15</v>
      </c>
      <c r="Q149" s="110"/>
      <c r="S149" s="22" t="s">
        <v>257</v>
      </c>
    </row>
    <row r="150" spans="1:245" s="2" customFormat="1" ht="27.6">
      <c r="A150" s="19">
        <v>4</v>
      </c>
      <c r="B150" s="23" t="s">
        <v>140</v>
      </c>
      <c r="C150" s="21">
        <v>2</v>
      </c>
      <c r="D150" s="21">
        <v>1</v>
      </c>
      <c r="E150" s="21">
        <v>1</v>
      </c>
      <c r="F150" s="22">
        <v>15</v>
      </c>
      <c r="G150" s="21" t="s">
        <v>9</v>
      </c>
      <c r="H150" s="22">
        <v>1440</v>
      </c>
      <c r="I150" s="21" t="s">
        <v>10</v>
      </c>
      <c r="J150" s="20"/>
      <c r="K150" s="22">
        <f t="shared" si="40"/>
        <v>2</v>
      </c>
      <c r="L150" s="58"/>
      <c r="M150" s="58"/>
      <c r="N150" s="58"/>
      <c r="O150" s="22">
        <f t="shared" si="41"/>
        <v>15</v>
      </c>
      <c r="P150" s="57">
        <f t="shared" si="42"/>
        <v>15</v>
      </c>
      <c r="Q150" s="110"/>
      <c r="S150" s="22" t="s">
        <v>257</v>
      </c>
    </row>
    <row r="151" spans="1:245" s="2" customFormat="1" ht="27.6">
      <c r="A151" s="19">
        <v>5</v>
      </c>
      <c r="B151" s="23" t="s">
        <v>135</v>
      </c>
      <c r="C151" s="21">
        <v>1</v>
      </c>
      <c r="D151" s="21">
        <v>1</v>
      </c>
      <c r="E151" s="21">
        <v>0</v>
      </c>
      <c r="F151" s="22">
        <v>15</v>
      </c>
      <c r="G151" s="21" t="s">
        <v>9</v>
      </c>
      <c r="H151" s="22">
        <v>1440</v>
      </c>
      <c r="I151" s="21" t="s">
        <v>10</v>
      </c>
      <c r="J151" s="20"/>
      <c r="K151" s="22">
        <f t="shared" si="40"/>
        <v>1</v>
      </c>
      <c r="L151" s="58"/>
      <c r="M151" s="58"/>
      <c r="N151" s="58"/>
      <c r="O151" s="22">
        <f t="shared" si="41"/>
        <v>15</v>
      </c>
      <c r="P151" s="57">
        <f t="shared" si="42"/>
        <v>0</v>
      </c>
      <c r="Q151" s="110"/>
      <c r="S151" s="22" t="s">
        <v>257</v>
      </c>
    </row>
    <row r="152" spans="1:245" s="2" customFormat="1" ht="27.6">
      <c r="A152" s="19">
        <v>6</v>
      </c>
      <c r="B152" s="23" t="s">
        <v>136</v>
      </c>
      <c r="C152" s="21">
        <v>2</v>
      </c>
      <c r="D152" s="21">
        <v>1</v>
      </c>
      <c r="E152" s="21">
        <v>1</v>
      </c>
      <c r="F152" s="22">
        <v>18.5</v>
      </c>
      <c r="G152" s="21" t="s">
        <v>9</v>
      </c>
      <c r="H152" s="22">
        <v>1440</v>
      </c>
      <c r="I152" s="21" t="s">
        <v>10</v>
      </c>
      <c r="J152" s="20"/>
      <c r="K152" s="22">
        <f t="shared" si="40"/>
        <v>2</v>
      </c>
      <c r="L152" s="58"/>
      <c r="M152" s="58"/>
      <c r="N152" s="58"/>
      <c r="O152" s="22">
        <f t="shared" si="41"/>
        <v>18.5</v>
      </c>
      <c r="P152" s="57">
        <f t="shared" si="42"/>
        <v>18.5</v>
      </c>
      <c r="Q152" s="110"/>
      <c r="S152" s="22" t="s">
        <v>257</v>
      </c>
    </row>
    <row r="153" spans="1:245" s="2" customFormat="1" ht="27.6">
      <c r="A153" s="19">
        <v>7</v>
      </c>
      <c r="B153" s="23" t="s">
        <v>141</v>
      </c>
      <c r="C153" s="21">
        <v>2</v>
      </c>
      <c r="D153" s="21">
        <v>1</v>
      </c>
      <c r="E153" s="21">
        <v>1</v>
      </c>
      <c r="F153" s="22">
        <v>11</v>
      </c>
      <c r="G153" s="21" t="s">
        <v>9</v>
      </c>
      <c r="H153" s="22">
        <v>1440</v>
      </c>
      <c r="I153" s="21" t="s">
        <v>10</v>
      </c>
      <c r="J153" s="20"/>
      <c r="K153" s="22">
        <f t="shared" si="40"/>
        <v>2</v>
      </c>
      <c r="L153" s="58"/>
      <c r="M153" s="58"/>
      <c r="N153" s="58"/>
      <c r="O153" s="22">
        <f t="shared" si="41"/>
        <v>11</v>
      </c>
      <c r="P153" s="57">
        <f t="shared" si="42"/>
        <v>11</v>
      </c>
      <c r="Q153" s="110"/>
      <c r="S153" s="22" t="s">
        <v>257</v>
      </c>
    </row>
    <row r="154" spans="1:245" s="5" customFormat="1" ht="27.6">
      <c r="A154" s="19">
        <v>8</v>
      </c>
      <c r="B154" s="23" t="s">
        <v>142</v>
      </c>
      <c r="C154" s="21">
        <v>2</v>
      </c>
      <c r="D154" s="21">
        <v>1</v>
      </c>
      <c r="E154" s="21">
        <v>1</v>
      </c>
      <c r="F154" s="22">
        <v>7.5</v>
      </c>
      <c r="G154" s="21" t="s">
        <v>9</v>
      </c>
      <c r="H154" s="22">
        <v>1440</v>
      </c>
      <c r="I154" s="21" t="s">
        <v>10</v>
      </c>
      <c r="J154" s="20"/>
      <c r="K154" s="22">
        <f t="shared" si="40"/>
        <v>2</v>
      </c>
      <c r="L154" s="74"/>
      <c r="M154" s="58"/>
      <c r="N154" s="74"/>
      <c r="O154" s="22">
        <f t="shared" si="41"/>
        <v>7.5</v>
      </c>
      <c r="P154" s="57">
        <f t="shared" si="42"/>
        <v>7.5</v>
      </c>
      <c r="Q154" s="110"/>
      <c r="R154" s="6"/>
      <c r="S154" s="22" t="s">
        <v>257</v>
      </c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</row>
    <row r="155" spans="1:245" s="2" customFormat="1" ht="27.6">
      <c r="A155" s="19">
        <v>9</v>
      </c>
      <c r="B155" s="23" t="s">
        <v>143</v>
      </c>
      <c r="C155" s="21">
        <v>2</v>
      </c>
      <c r="D155" s="21">
        <v>1</v>
      </c>
      <c r="E155" s="21">
        <v>1</v>
      </c>
      <c r="F155" s="22">
        <v>7.5</v>
      </c>
      <c r="G155" s="21" t="s">
        <v>9</v>
      </c>
      <c r="H155" s="22">
        <v>1440</v>
      </c>
      <c r="I155" s="21" t="s">
        <v>10</v>
      </c>
      <c r="J155" s="20"/>
      <c r="K155" s="22">
        <f t="shared" si="40"/>
        <v>2</v>
      </c>
      <c r="L155" s="58"/>
      <c r="M155" s="58"/>
      <c r="N155" s="58"/>
      <c r="O155" s="22">
        <f t="shared" si="41"/>
        <v>7.5</v>
      </c>
      <c r="P155" s="57">
        <f t="shared" si="42"/>
        <v>7.5</v>
      </c>
      <c r="Q155" s="110"/>
      <c r="S155" s="22" t="s">
        <v>257</v>
      </c>
    </row>
    <row r="156" spans="1:245" s="2" customFormat="1" ht="27.6">
      <c r="A156" s="19">
        <v>10</v>
      </c>
      <c r="B156" s="23" t="s">
        <v>144</v>
      </c>
      <c r="C156" s="21">
        <v>1</v>
      </c>
      <c r="D156" s="21">
        <v>1</v>
      </c>
      <c r="E156" s="21">
        <v>0</v>
      </c>
      <c r="F156" s="22">
        <v>15</v>
      </c>
      <c r="G156" s="21" t="s">
        <v>9</v>
      </c>
      <c r="H156" s="22">
        <v>1440</v>
      </c>
      <c r="I156" s="21" t="s">
        <v>10</v>
      </c>
      <c r="J156" s="20"/>
      <c r="K156" s="22">
        <f t="shared" si="40"/>
        <v>1</v>
      </c>
      <c r="L156" s="58"/>
      <c r="M156" s="58"/>
      <c r="N156" s="58"/>
      <c r="O156" s="22">
        <f t="shared" si="41"/>
        <v>15</v>
      </c>
      <c r="P156" s="57">
        <f t="shared" si="42"/>
        <v>0</v>
      </c>
      <c r="Q156" s="110"/>
      <c r="S156" s="22" t="s">
        <v>257</v>
      </c>
    </row>
    <row r="157" spans="1:245" s="2" customFormat="1" ht="27.6">
      <c r="A157" s="19">
        <v>11</v>
      </c>
      <c r="B157" s="23" t="s">
        <v>145</v>
      </c>
      <c r="C157" s="21">
        <v>2</v>
      </c>
      <c r="D157" s="21">
        <v>1</v>
      </c>
      <c r="E157" s="21">
        <v>1</v>
      </c>
      <c r="F157" s="22">
        <v>18.5</v>
      </c>
      <c r="G157" s="21" t="s">
        <v>9</v>
      </c>
      <c r="H157" s="22">
        <v>1440</v>
      </c>
      <c r="I157" s="21" t="s">
        <v>10</v>
      </c>
      <c r="J157" s="20"/>
      <c r="K157" s="22">
        <f t="shared" si="40"/>
        <v>2</v>
      </c>
      <c r="L157" s="58"/>
      <c r="M157" s="58"/>
      <c r="N157" s="58"/>
      <c r="O157" s="22">
        <f t="shared" si="41"/>
        <v>18.5</v>
      </c>
      <c r="P157" s="57">
        <f t="shared" si="42"/>
        <v>18.5</v>
      </c>
      <c r="Q157" s="110"/>
      <c r="S157" s="22" t="s">
        <v>257</v>
      </c>
    </row>
    <row r="158" spans="1:245" s="2" customFormat="1" ht="27.6">
      <c r="A158" s="19">
        <v>12</v>
      </c>
      <c r="B158" s="23" t="s">
        <v>146</v>
      </c>
      <c r="C158" s="21">
        <v>1</v>
      </c>
      <c r="D158" s="21">
        <v>1</v>
      </c>
      <c r="E158" s="21">
        <v>0</v>
      </c>
      <c r="F158" s="22">
        <v>5.5</v>
      </c>
      <c r="G158" s="21" t="s">
        <v>9</v>
      </c>
      <c r="H158" s="22">
        <v>1440</v>
      </c>
      <c r="I158" s="21" t="s">
        <v>10</v>
      </c>
      <c r="J158" s="20"/>
      <c r="K158" s="22">
        <f t="shared" si="40"/>
        <v>1</v>
      </c>
      <c r="L158" s="58"/>
      <c r="M158" s="58"/>
      <c r="N158" s="58"/>
      <c r="O158" s="22">
        <f t="shared" si="41"/>
        <v>5.5</v>
      </c>
      <c r="P158" s="57">
        <f t="shared" si="42"/>
        <v>0</v>
      </c>
      <c r="Q158" s="110"/>
      <c r="S158" s="22" t="s">
        <v>257</v>
      </c>
    </row>
    <row r="159" spans="1:245" s="1" customFormat="1">
      <c r="A159" s="19">
        <v>13</v>
      </c>
      <c r="B159" s="20" t="s">
        <v>13</v>
      </c>
      <c r="C159" s="21">
        <v>1</v>
      </c>
      <c r="D159" s="21"/>
      <c r="E159" s="21"/>
      <c r="F159" s="21">
        <v>18.5</v>
      </c>
      <c r="G159" s="21"/>
      <c r="H159" s="22"/>
      <c r="I159" s="22" t="s">
        <v>10</v>
      </c>
      <c r="J159" s="20" t="s">
        <v>14</v>
      </c>
      <c r="K159" s="22"/>
      <c r="L159" s="22"/>
      <c r="M159" s="22"/>
      <c r="N159" s="22"/>
      <c r="O159" s="22">
        <f t="shared" si="41"/>
        <v>0</v>
      </c>
      <c r="P159" s="57">
        <f t="shared" si="42"/>
        <v>0</v>
      </c>
      <c r="Q159" s="110"/>
      <c r="S159" s="22"/>
    </row>
    <row r="160" spans="1:245" s="2" customFormat="1">
      <c r="A160" s="19">
        <v>14</v>
      </c>
      <c r="B160" s="23" t="s">
        <v>233</v>
      </c>
      <c r="C160" s="21">
        <v>1</v>
      </c>
      <c r="D160" s="21"/>
      <c r="E160" s="21"/>
      <c r="F160" s="22">
        <v>30</v>
      </c>
      <c r="G160" s="21"/>
      <c r="H160" s="22"/>
      <c r="I160" s="22" t="s">
        <v>10</v>
      </c>
      <c r="J160" s="20"/>
      <c r="K160" s="22"/>
      <c r="L160" s="58"/>
      <c r="M160" s="58"/>
      <c r="N160" s="58"/>
      <c r="O160" s="22">
        <f t="shared" si="41"/>
        <v>0</v>
      </c>
      <c r="P160" s="57">
        <f t="shared" si="42"/>
        <v>0</v>
      </c>
      <c r="Q160" s="110"/>
      <c r="S160" s="58"/>
    </row>
    <row r="161" spans="1:236" s="2" customFormat="1">
      <c r="A161" s="19">
        <v>15</v>
      </c>
      <c r="B161" s="23" t="s">
        <v>234</v>
      </c>
      <c r="C161" s="21">
        <v>1</v>
      </c>
      <c r="D161" s="21"/>
      <c r="E161" s="21"/>
      <c r="F161" s="22">
        <v>7.5</v>
      </c>
      <c r="G161" s="21"/>
      <c r="H161" s="22"/>
      <c r="I161" s="22" t="s">
        <v>10</v>
      </c>
      <c r="J161" s="20"/>
      <c r="K161" s="22"/>
      <c r="L161" s="58"/>
      <c r="M161" s="58"/>
      <c r="N161" s="58"/>
      <c r="O161" s="22">
        <f t="shared" si="41"/>
        <v>0</v>
      </c>
      <c r="P161" s="57">
        <f t="shared" si="42"/>
        <v>0</v>
      </c>
      <c r="Q161" s="110"/>
      <c r="S161" s="58"/>
    </row>
    <row r="162" spans="1:236" s="2" customFormat="1">
      <c r="A162" s="19">
        <v>16</v>
      </c>
      <c r="B162" s="23" t="s">
        <v>235</v>
      </c>
      <c r="C162" s="21">
        <v>1</v>
      </c>
      <c r="D162" s="21"/>
      <c r="E162" s="21"/>
      <c r="F162" s="22"/>
      <c r="G162" s="21"/>
      <c r="H162" s="22"/>
      <c r="I162" s="21"/>
      <c r="J162" s="20"/>
      <c r="K162" s="22"/>
      <c r="L162" s="58"/>
      <c r="M162" s="58"/>
      <c r="N162" s="58"/>
      <c r="O162" s="22">
        <f t="shared" si="41"/>
        <v>0</v>
      </c>
      <c r="P162" s="57">
        <f t="shared" si="42"/>
        <v>0</v>
      </c>
      <c r="Q162" s="110"/>
      <c r="S162" s="58"/>
    </row>
    <row r="163" spans="1:236" s="2" customFormat="1">
      <c r="A163" s="19">
        <v>17</v>
      </c>
      <c r="B163" s="23" t="s">
        <v>21</v>
      </c>
      <c r="C163" s="21">
        <v>1</v>
      </c>
      <c r="D163" s="21"/>
      <c r="E163" s="21"/>
      <c r="F163" s="22"/>
      <c r="G163" s="21"/>
      <c r="H163" s="22"/>
      <c r="I163" s="21"/>
      <c r="J163" s="20" t="s">
        <v>122</v>
      </c>
      <c r="K163" s="22"/>
      <c r="L163" s="58"/>
      <c r="M163" s="58"/>
      <c r="N163" s="58"/>
      <c r="O163" s="22">
        <f t="shared" si="41"/>
        <v>0</v>
      </c>
      <c r="P163" s="57">
        <f t="shared" si="42"/>
        <v>0</v>
      </c>
      <c r="Q163" s="110"/>
      <c r="S163" s="58"/>
    </row>
    <row r="164" spans="1:236" s="2" customFormat="1" ht="14.4" thickBot="1">
      <c r="A164" s="19">
        <v>18</v>
      </c>
      <c r="B164" s="124" t="s">
        <v>20</v>
      </c>
      <c r="C164" s="125">
        <v>2</v>
      </c>
      <c r="D164" s="125"/>
      <c r="E164" s="125"/>
      <c r="F164" s="84"/>
      <c r="G164" s="125"/>
      <c r="H164" s="84"/>
      <c r="I164" s="125"/>
      <c r="J164" s="136"/>
      <c r="K164" s="84"/>
      <c r="L164" s="137"/>
      <c r="M164" s="137"/>
      <c r="N164" s="137"/>
      <c r="O164" s="84">
        <f t="shared" si="41"/>
        <v>0</v>
      </c>
      <c r="P164" s="138">
        <f t="shared" si="42"/>
        <v>0</v>
      </c>
      <c r="Q164" s="111"/>
      <c r="S164" s="58"/>
    </row>
    <row r="165" spans="1:236" s="3" customFormat="1" ht="30.9" customHeight="1" thickBot="1">
      <c r="A165" s="19">
        <v>19</v>
      </c>
      <c r="B165" s="126" t="s">
        <v>0</v>
      </c>
      <c r="C165" s="127">
        <f>SUM(C147:C164)</f>
        <v>30</v>
      </c>
      <c r="D165" s="127"/>
      <c r="E165" s="127"/>
      <c r="F165" s="127"/>
      <c r="G165" s="128"/>
      <c r="H165" s="129" t="s">
        <v>11</v>
      </c>
      <c r="I165" s="127"/>
      <c r="J165" s="127" t="s">
        <v>101</v>
      </c>
      <c r="K165" s="129"/>
      <c r="L165" s="139"/>
      <c r="M165" s="139"/>
      <c r="N165" s="139"/>
      <c r="O165" s="139">
        <f t="shared" ref="O165" si="43">SUM(O147:O164)</f>
        <v>251.5</v>
      </c>
      <c r="P165" s="140">
        <f>SUM(P147:P164)</f>
        <v>93</v>
      </c>
      <c r="Q165" s="92">
        <f>O165/0.575</f>
        <v>437.39130434782612</v>
      </c>
      <c r="R165" s="205">
        <f>Q165*1.2</f>
        <v>524.86956521739137</v>
      </c>
      <c r="S165" s="66"/>
      <c r="HS165" s="97"/>
      <c r="HT165" s="97"/>
      <c r="HU165" s="97"/>
      <c r="HV165" s="97"/>
      <c r="HW165" s="97"/>
      <c r="HX165" s="97"/>
      <c r="HY165" s="97"/>
      <c r="HZ165" s="97"/>
      <c r="IA165" s="97"/>
      <c r="IB165" s="97"/>
    </row>
    <row r="166" spans="1:236" s="5" customFormat="1" ht="14.4" thickBot="1">
      <c r="A166" s="44"/>
      <c r="B166" s="41" t="s">
        <v>269</v>
      </c>
      <c r="C166" s="42" t="s">
        <v>100</v>
      </c>
      <c r="D166" s="221" t="s">
        <v>239</v>
      </c>
      <c r="E166" s="220"/>
      <c r="F166" s="220"/>
      <c r="G166" s="220"/>
      <c r="H166" s="220"/>
      <c r="I166" s="222"/>
      <c r="J166" s="46"/>
      <c r="K166" s="47"/>
      <c r="Q166" s="93"/>
      <c r="HS166" s="98"/>
      <c r="HT166" s="98"/>
      <c r="HU166" s="98"/>
      <c r="HV166" s="98"/>
      <c r="HW166" s="98"/>
      <c r="HX166" s="98"/>
      <c r="HY166" s="98"/>
      <c r="HZ166" s="98"/>
      <c r="IA166" s="98"/>
      <c r="IB166" s="98"/>
    </row>
    <row r="167" spans="1:236" s="2" customFormat="1" ht="40.950000000000003" customHeight="1" thickBot="1">
      <c r="A167" s="116"/>
      <c r="B167" s="218" t="s">
        <v>248</v>
      </c>
      <c r="C167" s="218"/>
      <c r="D167" s="218"/>
      <c r="E167" s="218"/>
      <c r="F167" s="218"/>
      <c r="G167" s="218"/>
      <c r="H167" s="218"/>
      <c r="I167" s="218"/>
      <c r="J167" s="218"/>
      <c r="K167" s="218"/>
      <c r="L167" s="218"/>
      <c r="M167" s="218"/>
      <c r="N167" s="218"/>
      <c r="O167" s="218"/>
      <c r="P167" s="219"/>
    </row>
    <row r="168" spans="1:236" s="2" customFormat="1" ht="42" thickBot="1">
      <c r="A168" s="99" t="s">
        <v>16</v>
      </c>
      <c r="B168" s="49" t="s">
        <v>2</v>
      </c>
      <c r="C168" s="49" t="s">
        <v>3</v>
      </c>
      <c r="D168" s="49" t="s">
        <v>7</v>
      </c>
      <c r="E168" s="49" t="s">
        <v>8</v>
      </c>
      <c r="F168" s="49" t="s">
        <v>17</v>
      </c>
      <c r="G168" s="49" t="s">
        <v>4</v>
      </c>
      <c r="H168" s="49" t="s">
        <v>18</v>
      </c>
      <c r="I168" s="49" t="s">
        <v>5</v>
      </c>
      <c r="J168" s="80" t="s">
        <v>6</v>
      </c>
      <c r="K168" s="141" t="s">
        <v>15</v>
      </c>
      <c r="L168" s="8"/>
      <c r="M168" s="8"/>
      <c r="N168" s="8"/>
      <c r="O168" s="48" t="s">
        <v>7</v>
      </c>
      <c r="P168" s="80" t="s">
        <v>8</v>
      </c>
      <c r="Q168" s="96" t="s">
        <v>28</v>
      </c>
      <c r="S168" s="36" t="s">
        <v>240</v>
      </c>
    </row>
    <row r="169" spans="1:236" s="2" customFormat="1" ht="27.6">
      <c r="A169" s="15">
        <v>1</v>
      </c>
      <c r="B169" s="101" t="s">
        <v>147</v>
      </c>
      <c r="C169" s="17">
        <v>2</v>
      </c>
      <c r="D169" s="17">
        <v>1</v>
      </c>
      <c r="E169" s="17">
        <v>1</v>
      </c>
      <c r="F169" s="18">
        <v>3.7</v>
      </c>
      <c r="G169" s="17" t="s">
        <v>9</v>
      </c>
      <c r="H169" s="18">
        <v>1440</v>
      </c>
      <c r="I169" s="17" t="s">
        <v>10</v>
      </c>
      <c r="J169" s="16"/>
      <c r="K169" s="18">
        <f>C169*1</f>
        <v>2</v>
      </c>
      <c r="L169" s="108">
        <v>27</v>
      </c>
      <c r="M169" s="108"/>
      <c r="N169" s="108"/>
      <c r="O169" s="18">
        <f>F169*D169</f>
        <v>3.7</v>
      </c>
      <c r="P169" s="56">
        <f>F169*E169</f>
        <v>3.7</v>
      </c>
      <c r="Q169" s="142"/>
      <c r="S169" s="22" t="s">
        <v>257</v>
      </c>
    </row>
    <row r="170" spans="1:236" s="2" customFormat="1" ht="27.6">
      <c r="A170" s="50">
        <v>2</v>
      </c>
      <c r="B170" s="23" t="s">
        <v>148</v>
      </c>
      <c r="C170" s="21">
        <v>2</v>
      </c>
      <c r="D170" s="21">
        <v>1</v>
      </c>
      <c r="E170" s="21">
        <v>1</v>
      </c>
      <c r="F170" s="22">
        <v>15</v>
      </c>
      <c r="G170" s="21" t="s">
        <v>9</v>
      </c>
      <c r="H170" s="22">
        <v>2900</v>
      </c>
      <c r="I170" s="21" t="s">
        <v>10</v>
      </c>
      <c r="J170" s="20"/>
      <c r="K170" s="22">
        <f t="shared" ref="K170" si="44">C170*1</f>
        <v>2</v>
      </c>
      <c r="L170" s="58"/>
      <c r="M170" s="58"/>
      <c r="N170" s="58"/>
      <c r="O170" s="22">
        <f t="shared" ref="O170" si="45">F170*D170</f>
        <v>15</v>
      </c>
      <c r="P170" s="57">
        <f t="shared" ref="P170" si="46">F170*E170</f>
        <v>15</v>
      </c>
      <c r="Q170" s="142"/>
      <c r="S170" s="22" t="s">
        <v>257</v>
      </c>
    </row>
    <row r="171" spans="1:236" s="2" customFormat="1" ht="27.6">
      <c r="A171" s="50">
        <v>3</v>
      </c>
      <c r="B171" s="23" t="s">
        <v>149</v>
      </c>
      <c r="C171" s="21">
        <v>1</v>
      </c>
      <c r="D171" s="21">
        <v>1</v>
      </c>
      <c r="E171" s="21">
        <v>0</v>
      </c>
      <c r="F171" s="22">
        <v>3.7</v>
      </c>
      <c r="G171" s="21" t="s">
        <v>9</v>
      </c>
      <c r="H171" s="22">
        <v>1440</v>
      </c>
      <c r="I171" s="21" t="s">
        <v>10</v>
      </c>
      <c r="J171" s="20"/>
      <c r="K171" s="22">
        <f t="shared" ref="K171:K186" si="47">C171*1</f>
        <v>1</v>
      </c>
      <c r="L171" s="58"/>
      <c r="M171" s="58"/>
      <c r="N171" s="58"/>
      <c r="O171" s="22">
        <f t="shared" ref="O171:O186" si="48">F171*D171</f>
        <v>3.7</v>
      </c>
      <c r="P171" s="57">
        <f t="shared" ref="P171:P186" si="49">F171*E171</f>
        <v>0</v>
      </c>
      <c r="Q171" s="142"/>
      <c r="S171" s="22" t="s">
        <v>257</v>
      </c>
    </row>
    <row r="172" spans="1:236" s="2" customFormat="1" ht="27.6">
      <c r="A172" s="50">
        <v>4</v>
      </c>
      <c r="B172" s="23" t="s">
        <v>150</v>
      </c>
      <c r="C172" s="21">
        <v>2</v>
      </c>
      <c r="D172" s="21">
        <v>1</v>
      </c>
      <c r="E172" s="21">
        <v>1</v>
      </c>
      <c r="F172" s="22">
        <v>15</v>
      </c>
      <c r="G172" s="21" t="s">
        <v>9</v>
      </c>
      <c r="H172" s="22">
        <v>1440</v>
      </c>
      <c r="I172" s="21" t="s">
        <v>19</v>
      </c>
      <c r="J172" s="20"/>
      <c r="K172" s="22">
        <f t="shared" si="47"/>
        <v>2</v>
      </c>
      <c r="L172" s="58"/>
      <c r="M172" s="58"/>
      <c r="N172" s="58"/>
      <c r="O172" s="22">
        <f t="shared" si="48"/>
        <v>15</v>
      </c>
      <c r="P172" s="57">
        <f t="shared" si="49"/>
        <v>15</v>
      </c>
      <c r="Q172" s="142"/>
      <c r="S172" s="22" t="s">
        <v>257</v>
      </c>
    </row>
    <row r="173" spans="1:236" s="2" customFormat="1" ht="27.6">
      <c r="A173" s="50">
        <v>5</v>
      </c>
      <c r="B173" s="23" t="s">
        <v>151</v>
      </c>
      <c r="C173" s="21">
        <v>2</v>
      </c>
      <c r="D173" s="21">
        <v>1</v>
      </c>
      <c r="E173" s="21">
        <v>1</v>
      </c>
      <c r="F173" s="22">
        <v>7.5</v>
      </c>
      <c r="G173" s="21" t="s">
        <v>9</v>
      </c>
      <c r="H173" s="22">
        <v>1440</v>
      </c>
      <c r="I173" s="21" t="s">
        <v>10</v>
      </c>
      <c r="J173" s="20"/>
      <c r="K173" s="22">
        <f t="shared" si="47"/>
        <v>2</v>
      </c>
      <c r="L173" s="58"/>
      <c r="M173" s="58"/>
      <c r="N173" s="58"/>
      <c r="O173" s="22">
        <f t="shared" si="48"/>
        <v>7.5</v>
      </c>
      <c r="P173" s="57">
        <f t="shared" si="49"/>
        <v>7.5</v>
      </c>
      <c r="Q173" s="142"/>
      <c r="S173" s="22" t="s">
        <v>257</v>
      </c>
    </row>
    <row r="174" spans="1:236" s="2" customFormat="1" ht="27.6">
      <c r="A174" s="50">
        <v>6</v>
      </c>
      <c r="B174" s="23" t="s">
        <v>152</v>
      </c>
      <c r="C174" s="21">
        <v>2</v>
      </c>
      <c r="D174" s="21">
        <v>1</v>
      </c>
      <c r="E174" s="21">
        <v>1</v>
      </c>
      <c r="F174" s="22">
        <v>7.5</v>
      </c>
      <c r="G174" s="21" t="s">
        <v>9</v>
      </c>
      <c r="H174" s="22">
        <v>1440</v>
      </c>
      <c r="I174" s="21" t="s">
        <v>10</v>
      </c>
      <c r="J174" s="20"/>
      <c r="K174" s="22">
        <f t="shared" si="47"/>
        <v>2</v>
      </c>
      <c r="L174" s="58"/>
      <c r="M174" s="58"/>
      <c r="N174" s="58"/>
      <c r="O174" s="22">
        <f t="shared" si="48"/>
        <v>7.5</v>
      </c>
      <c r="P174" s="57">
        <f t="shared" si="49"/>
        <v>7.5</v>
      </c>
      <c r="Q174" s="142"/>
      <c r="S174" s="22" t="s">
        <v>257</v>
      </c>
    </row>
    <row r="175" spans="1:236" s="2" customFormat="1" ht="27.6">
      <c r="A175" s="50">
        <v>7</v>
      </c>
      <c r="B175" s="23" t="s">
        <v>153</v>
      </c>
      <c r="C175" s="21">
        <v>1</v>
      </c>
      <c r="D175" s="21">
        <v>1</v>
      </c>
      <c r="E175" s="21">
        <v>0</v>
      </c>
      <c r="F175" s="22">
        <v>3.7</v>
      </c>
      <c r="G175" s="21" t="s">
        <v>9</v>
      </c>
      <c r="H175" s="22">
        <v>1440</v>
      </c>
      <c r="I175" s="21" t="s">
        <v>10</v>
      </c>
      <c r="J175" s="20"/>
      <c r="K175" s="22">
        <f t="shared" si="47"/>
        <v>1</v>
      </c>
      <c r="L175" s="58"/>
      <c r="M175" s="58"/>
      <c r="N175" s="58"/>
      <c r="O175" s="22">
        <f t="shared" si="48"/>
        <v>3.7</v>
      </c>
      <c r="P175" s="57">
        <f t="shared" si="49"/>
        <v>0</v>
      </c>
      <c r="Q175" s="142"/>
      <c r="S175" s="22" t="s">
        <v>257</v>
      </c>
    </row>
    <row r="176" spans="1:236" s="2" customFormat="1" ht="27.6">
      <c r="A176" s="50">
        <v>8</v>
      </c>
      <c r="B176" s="23" t="s">
        <v>154</v>
      </c>
      <c r="C176" s="21">
        <v>1</v>
      </c>
      <c r="D176" s="21">
        <v>1</v>
      </c>
      <c r="E176" s="21">
        <v>0</v>
      </c>
      <c r="F176" s="22">
        <v>5.5</v>
      </c>
      <c r="G176" s="21" t="s">
        <v>9</v>
      </c>
      <c r="H176" s="22">
        <v>1440</v>
      </c>
      <c r="I176" s="21" t="s">
        <v>10</v>
      </c>
      <c r="J176" s="20"/>
      <c r="K176" s="22">
        <f t="shared" si="47"/>
        <v>1</v>
      </c>
      <c r="L176" s="58"/>
      <c r="M176" s="58"/>
      <c r="N176" s="58"/>
      <c r="O176" s="22">
        <f t="shared" si="48"/>
        <v>5.5</v>
      </c>
      <c r="P176" s="57">
        <f t="shared" si="49"/>
        <v>0</v>
      </c>
      <c r="Q176" s="142"/>
      <c r="S176" s="22" t="s">
        <v>257</v>
      </c>
    </row>
    <row r="177" spans="1:19" s="2" customFormat="1" ht="27.6">
      <c r="A177" s="50">
        <v>9</v>
      </c>
      <c r="B177" s="23" t="s">
        <v>155</v>
      </c>
      <c r="C177" s="21">
        <v>2</v>
      </c>
      <c r="D177" s="21">
        <v>1</v>
      </c>
      <c r="E177" s="21">
        <v>1</v>
      </c>
      <c r="F177" s="22">
        <v>5.5</v>
      </c>
      <c r="G177" s="21" t="s">
        <v>9</v>
      </c>
      <c r="H177" s="22">
        <v>1440</v>
      </c>
      <c r="I177" s="21" t="s">
        <v>10</v>
      </c>
      <c r="J177" s="20"/>
      <c r="K177" s="22">
        <f t="shared" si="47"/>
        <v>2</v>
      </c>
      <c r="L177" s="58"/>
      <c r="M177" s="58"/>
      <c r="N177" s="58"/>
      <c r="O177" s="22">
        <f t="shared" si="48"/>
        <v>5.5</v>
      </c>
      <c r="P177" s="57">
        <f t="shared" si="49"/>
        <v>5.5</v>
      </c>
      <c r="Q177" s="142"/>
      <c r="S177" s="22" t="s">
        <v>257</v>
      </c>
    </row>
    <row r="178" spans="1:19" s="2" customFormat="1" ht="27.6">
      <c r="A178" s="50">
        <v>10</v>
      </c>
      <c r="B178" s="23" t="s">
        <v>156</v>
      </c>
      <c r="C178" s="21">
        <v>1</v>
      </c>
      <c r="D178" s="21">
        <v>1</v>
      </c>
      <c r="E178" s="21">
        <v>0</v>
      </c>
      <c r="F178" s="22">
        <v>7.5</v>
      </c>
      <c r="G178" s="21" t="s">
        <v>9</v>
      </c>
      <c r="H178" s="22">
        <v>1440</v>
      </c>
      <c r="I178" s="21" t="s">
        <v>10</v>
      </c>
      <c r="J178" s="20"/>
      <c r="K178" s="22">
        <f t="shared" si="47"/>
        <v>1</v>
      </c>
      <c r="L178" s="58"/>
      <c r="M178" s="58"/>
      <c r="N178" s="58"/>
      <c r="O178" s="22">
        <f t="shared" si="48"/>
        <v>7.5</v>
      </c>
      <c r="P178" s="57">
        <f t="shared" si="49"/>
        <v>0</v>
      </c>
      <c r="Q178" s="142"/>
      <c r="S178" s="22" t="s">
        <v>257</v>
      </c>
    </row>
    <row r="179" spans="1:19" s="2" customFormat="1" ht="27.6">
      <c r="A179" s="50">
        <v>11</v>
      </c>
      <c r="B179" s="23" t="s">
        <v>157</v>
      </c>
      <c r="C179" s="21">
        <v>2</v>
      </c>
      <c r="D179" s="21">
        <v>1</v>
      </c>
      <c r="E179" s="21">
        <v>1</v>
      </c>
      <c r="F179" s="22">
        <v>7.5</v>
      </c>
      <c r="G179" s="21" t="s">
        <v>9</v>
      </c>
      <c r="H179" s="22">
        <v>1440</v>
      </c>
      <c r="I179" s="21" t="s">
        <v>10</v>
      </c>
      <c r="J179" s="20"/>
      <c r="K179" s="22">
        <f t="shared" si="47"/>
        <v>2</v>
      </c>
      <c r="L179" s="58"/>
      <c r="M179" s="58"/>
      <c r="N179" s="58"/>
      <c r="O179" s="22">
        <f t="shared" si="48"/>
        <v>7.5</v>
      </c>
      <c r="P179" s="57">
        <f t="shared" si="49"/>
        <v>7.5</v>
      </c>
      <c r="Q179" s="142"/>
      <c r="S179" s="22" t="s">
        <v>257</v>
      </c>
    </row>
    <row r="180" spans="1:19" s="2" customFormat="1" ht="27.6">
      <c r="A180" s="50">
        <v>12</v>
      </c>
      <c r="B180" s="23" t="s">
        <v>158</v>
      </c>
      <c r="C180" s="21">
        <v>2</v>
      </c>
      <c r="D180" s="21">
        <v>1</v>
      </c>
      <c r="E180" s="21">
        <v>1</v>
      </c>
      <c r="F180" s="22">
        <v>5.5</v>
      </c>
      <c r="G180" s="21" t="s">
        <v>9</v>
      </c>
      <c r="H180" s="22">
        <v>1440</v>
      </c>
      <c r="I180" s="21" t="s">
        <v>10</v>
      </c>
      <c r="J180" s="20"/>
      <c r="K180" s="22">
        <f t="shared" si="47"/>
        <v>2</v>
      </c>
      <c r="L180" s="58"/>
      <c r="M180" s="58"/>
      <c r="N180" s="58"/>
      <c r="O180" s="22">
        <f t="shared" si="48"/>
        <v>5.5</v>
      </c>
      <c r="P180" s="57">
        <f t="shared" si="49"/>
        <v>5.5</v>
      </c>
      <c r="Q180" s="142"/>
      <c r="S180" s="22" t="s">
        <v>257</v>
      </c>
    </row>
    <row r="181" spans="1:19" s="2" customFormat="1" ht="27.6">
      <c r="A181" s="50">
        <v>13</v>
      </c>
      <c r="B181" s="23" t="s">
        <v>159</v>
      </c>
      <c r="C181" s="21">
        <v>1</v>
      </c>
      <c r="D181" s="21">
        <v>1</v>
      </c>
      <c r="E181" s="21">
        <v>0</v>
      </c>
      <c r="F181" s="22">
        <v>5.5</v>
      </c>
      <c r="G181" s="21" t="s">
        <v>9</v>
      </c>
      <c r="H181" s="22">
        <v>1440</v>
      </c>
      <c r="I181" s="21" t="s">
        <v>10</v>
      </c>
      <c r="J181" s="20"/>
      <c r="K181" s="22">
        <f t="shared" si="47"/>
        <v>1</v>
      </c>
      <c r="L181" s="58"/>
      <c r="M181" s="58"/>
      <c r="N181" s="58"/>
      <c r="O181" s="22">
        <f t="shared" si="48"/>
        <v>5.5</v>
      </c>
      <c r="P181" s="57">
        <f t="shared" si="49"/>
        <v>0</v>
      </c>
      <c r="Q181" s="142"/>
      <c r="S181" s="22" t="s">
        <v>257</v>
      </c>
    </row>
    <row r="182" spans="1:19" s="2" customFormat="1" ht="27.6">
      <c r="A182" s="50">
        <v>14</v>
      </c>
      <c r="B182" s="23" t="s">
        <v>160</v>
      </c>
      <c r="C182" s="21">
        <v>1</v>
      </c>
      <c r="D182" s="21">
        <v>1</v>
      </c>
      <c r="E182" s="21">
        <v>0</v>
      </c>
      <c r="F182" s="22">
        <v>5.5</v>
      </c>
      <c r="G182" s="21" t="s">
        <v>9</v>
      </c>
      <c r="H182" s="22">
        <v>1440</v>
      </c>
      <c r="I182" s="21" t="s">
        <v>10</v>
      </c>
      <c r="J182" s="20"/>
      <c r="K182" s="22">
        <f t="shared" si="47"/>
        <v>1</v>
      </c>
      <c r="L182" s="58"/>
      <c r="M182" s="58"/>
      <c r="N182" s="58"/>
      <c r="O182" s="22">
        <f t="shared" si="48"/>
        <v>5.5</v>
      </c>
      <c r="P182" s="57">
        <f t="shared" si="49"/>
        <v>0</v>
      </c>
      <c r="Q182" s="142"/>
      <c r="S182" s="22" t="s">
        <v>257</v>
      </c>
    </row>
    <row r="183" spans="1:19" s="6" customFormat="1" ht="27.6">
      <c r="A183" s="50">
        <v>15</v>
      </c>
      <c r="B183" s="23" t="s">
        <v>161</v>
      </c>
      <c r="C183" s="21">
        <v>1</v>
      </c>
      <c r="D183" s="21">
        <v>1</v>
      </c>
      <c r="E183" s="21">
        <v>0</v>
      </c>
      <c r="F183" s="22">
        <v>7.5</v>
      </c>
      <c r="G183" s="21" t="s">
        <v>9</v>
      </c>
      <c r="H183" s="22">
        <v>1440</v>
      </c>
      <c r="I183" s="21" t="s">
        <v>10</v>
      </c>
      <c r="J183" s="20"/>
      <c r="K183" s="22">
        <f t="shared" si="47"/>
        <v>1</v>
      </c>
      <c r="L183" s="75"/>
      <c r="M183" s="75"/>
      <c r="N183" s="75"/>
      <c r="O183" s="22">
        <f t="shared" si="48"/>
        <v>7.5</v>
      </c>
      <c r="P183" s="57">
        <f t="shared" si="49"/>
        <v>0</v>
      </c>
      <c r="Q183" s="142"/>
      <c r="S183" s="22" t="s">
        <v>257</v>
      </c>
    </row>
    <row r="184" spans="1:19" s="2" customFormat="1" ht="27.6">
      <c r="A184" s="50">
        <v>16</v>
      </c>
      <c r="B184" s="23" t="s">
        <v>162</v>
      </c>
      <c r="C184" s="21">
        <v>1</v>
      </c>
      <c r="D184" s="21">
        <v>1</v>
      </c>
      <c r="E184" s="21">
        <v>0</v>
      </c>
      <c r="F184" s="22">
        <v>5.5</v>
      </c>
      <c r="G184" s="21" t="s">
        <v>9</v>
      </c>
      <c r="H184" s="22">
        <v>1440</v>
      </c>
      <c r="I184" s="21" t="s">
        <v>10</v>
      </c>
      <c r="J184" s="20"/>
      <c r="K184" s="22">
        <f t="shared" si="47"/>
        <v>1</v>
      </c>
      <c r="L184" s="58"/>
      <c r="M184" s="58"/>
      <c r="N184" s="58"/>
      <c r="O184" s="22">
        <f t="shared" si="48"/>
        <v>5.5</v>
      </c>
      <c r="P184" s="57">
        <f t="shared" si="49"/>
        <v>0</v>
      </c>
      <c r="Q184" s="142"/>
      <c r="S184" s="22" t="s">
        <v>257</v>
      </c>
    </row>
    <row r="185" spans="1:19" s="2" customFormat="1" ht="27.6">
      <c r="A185" s="50">
        <v>17</v>
      </c>
      <c r="B185" s="23" t="s">
        <v>163</v>
      </c>
      <c r="C185" s="21">
        <v>2</v>
      </c>
      <c r="D185" s="21">
        <v>1</v>
      </c>
      <c r="E185" s="21">
        <v>1</v>
      </c>
      <c r="F185" s="143">
        <f>15*0.746</f>
        <v>11.19</v>
      </c>
      <c r="G185" s="21" t="s">
        <v>9</v>
      </c>
      <c r="H185" s="22">
        <v>1440</v>
      </c>
      <c r="I185" s="21" t="s">
        <v>10</v>
      </c>
      <c r="J185" s="20"/>
      <c r="K185" s="22">
        <f t="shared" si="47"/>
        <v>2</v>
      </c>
      <c r="L185" s="58"/>
      <c r="M185" s="58"/>
      <c r="N185" s="58"/>
      <c r="O185" s="22">
        <f t="shared" si="48"/>
        <v>11.19</v>
      </c>
      <c r="P185" s="57">
        <f t="shared" si="49"/>
        <v>11.19</v>
      </c>
      <c r="Q185" s="142"/>
      <c r="S185" s="22" t="s">
        <v>257</v>
      </c>
    </row>
    <row r="186" spans="1:19" s="2" customFormat="1" ht="27.6">
      <c r="A186" s="50">
        <v>18</v>
      </c>
      <c r="B186" s="23" t="s">
        <v>164</v>
      </c>
      <c r="C186" s="21">
        <v>1</v>
      </c>
      <c r="D186" s="21">
        <v>1</v>
      </c>
      <c r="E186" s="21">
        <v>0</v>
      </c>
      <c r="F186" s="22">
        <f>15*0.746</f>
        <v>11.19</v>
      </c>
      <c r="G186" s="21" t="s">
        <v>9</v>
      </c>
      <c r="H186" s="22">
        <v>1440</v>
      </c>
      <c r="I186" s="21" t="s">
        <v>10</v>
      </c>
      <c r="J186" s="20"/>
      <c r="K186" s="22">
        <f t="shared" si="47"/>
        <v>1</v>
      </c>
      <c r="L186" s="58"/>
      <c r="M186" s="58"/>
      <c r="N186" s="58"/>
      <c r="O186" s="22">
        <f t="shared" si="48"/>
        <v>11.19</v>
      </c>
      <c r="P186" s="57">
        <f t="shared" si="49"/>
        <v>0</v>
      </c>
      <c r="Q186" s="142"/>
      <c r="S186" s="22" t="s">
        <v>257</v>
      </c>
    </row>
    <row r="187" spans="1:19" s="2" customFormat="1">
      <c r="A187" s="50"/>
      <c r="B187" s="23" t="s">
        <v>165</v>
      </c>
      <c r="C187" s="21">
        <v>1</v>
      </c>
      <c r="D187" s="21">
        <v>1</v>
      </c>
      <c r="E187" s="21">
        <v>0</v>
      </c>
      <c r="F187" s="22">
        <v>107.25</v>
      </c>
      <c r="G187" s="21"/>
      <c r="H187" s="22"/>
      <c r="I187" s="21" t="s">
        <v>12</v>
      </c>
      <c r="J187" s="20"/>
      <c r="K187" s="22"/>
      <c r="L187" s="58"/>
      <c r="M187" s="58"/>
      <c r="N187" s="58"/>
      <c r="O187" s="22">
        <v>107.25</v>
      </c>
      <c r="P187" s="57">
        <v>0</v>
      </c>
      <c r="Q187" s="142"/>
      <c r="S187" s="58"/>
    </row>
    <row r="188" spans="1:19" s="1" customFormat="1">
      <c r="A188" s="50">
        <v>19</v>
      </c>
      <c r="B188" s="20" t="s">
        <v>13</v>
      </c>
      <c r="C188" s="21">
        <v>1</v>
      </c>
      <c r="D188" s="21"/>
      <c r="E188" s="21"/>
      <c r="F188" s="21"/>
      <c r="G188" s="21"/>
      <c r="H188" s="22"/>
      <c r="I188" s="22" t="s">
        <v>10</v>
      </c>
      <c r="J188" s="20" t="s">
        <v>14</v>
      </c>
      <c r="K188" s="22"/>
      <c r="L188" s="22"/>
      <c r="M188" s="22"/>
      <c r="N188" s="22"/>
      <c r="O188" s="22">
        <f t="shared" ref="O188" si="50">F188*D188</f>
        <v>0</v>
      </c>
      <c r="P188" s="57">
        <f t="shared" ref="P188" si="51">F188*E188</f>
        <v>0</v>
      </c>
      <c r="Q188" s="142"/>
      <c r="S188" s="22"/>
    </row>
    <row r="189" spans="1:19" s="2" customFormat="1">
      <c r="A189" s="50">
        <v>20</v>
      </c>
      <c r="B189" s="23" t="s">
        <v>230</v>
      </c>
      <c r="C189" s="21">
        <v>1</v>
      </c>
      <c r="D189" s="21"/>
      <c r="E189" s="21"/>
      <c r="F189" s="22">
        <v>11.19</v>
      </c>
      <c r="G189" s="21"/>
      <c r="H189" s="22"/>
      <c r="I189" s="22" t="s">
        <v>10</v>
      </c>
      <c r="J189" s="20"/>
      <c r="K189" s="22"/>
      <c r="L189" s="58"/>
      <c r="M189" s="58"/>
      <c r="N189" s="58"/>
      <c r="O189" s="22">
        <f>F189*D189</f>
        <v>0</v>
      </c>
      <c r="P189" s="57">
        <f>F189*E189</f>
        <v>0</v>
      </c>
      <c r="Q189" s="142"/>
      <c r="S189" s="58"/>
    </row>
    <row r="190" spans="1:19" s="2" customFormat="1">
      <c r="A190" s="50">
        <v>21</v>
      </c>
      <c r="B190" s="23" t="s">
        <v>231</v>
      </c>
      <c r="C190" s="21">
        <v>1</v>
      </c>
      <c r="D190" s="21"/>
      <c r="E190" s="21"/>
      <c r="F190" s="22">
        <v>15</v>
      </c>
      <c r="G190" s="21"/>
      <c r="H190" s="22"/>
      <c r="I190" s="22" t="s">
        <v>10</v>
      </c>
      <c r="J190" s="20"/>
      <c r="K190" s="22"/>
      <c r="L190" s="58"/>
      <c r="M190" s="58"/>
      <c r="N190" s="58"/>
      <c r="O190" s="22">
        <f>F190*D190</f>
        <v>0</v>
      </c>
      <c r="P190" s="57">
        <f>F190*E190</f>
        <v>0</v>
      </c>
      <c r="Q190" s="142"/>
      <c r="S190" s="58"/>
    </row>
    <row r="191" spans="1:19" s="2" customFormat="1">
      <c r="A191" s="50">
        <v>22</v>
      </c>
      <c r="B191" s="23" t="s">
        <v>232</v>
      </c>
      <c r="C191" s="21">
        <v>1</v>
      </c>
      <c r="D191" s="21"/>
      <c r="E191" s="21"/>
      <c r="F191" s="22">
        <v>5.5</v>
      </c>
      <c r="G191" s="21"/>
      <c r="H191" s="22"/>
      <c r="I191" s="22" t="s">
        <v>10</v>
      </c>
      <c r="J191" s="20"/>
      <c r="K191" s="22"/>
      <c r="L191" s="58"/>
      <c r="M191" s="58"/>
      <c r="N191" s="58"/>
      <c r="O191" s="22">
        <f>F191*D191</f>
        <v>0</v>
      </c>
      <c r="P191" s="57">
        <f>F191*E191</f>
        <v>0</v>
      </c>
      <c r="Q191" s="142"/>
      <c r="S191" s="58"/>
    </row>
    <row r="192" spans="1:19" s="2" customFormat="1" ht="14.4" thickBot="1">
      <c r="A192" s="50">
        <v>23</v>
      </c>
      <c r="B192" s="23" t="s">
        <v>20</v>
      </c>
      <c r="C192" s="21">
        <v>2</v>
      </c>
      <c r="D192" s="21"/>
      <c r="E192" s="21"/>
      <c r="F192" s="22"/>
      <c r="G192" s="21"/>
      <c r="H192" s="22"/>
      <c r="I192" s="21"/>
      <c r="J192" s="20"/>
      <c r="K192" s="22"/>
      <c r="L192" s="58"/>
      <c r="M192" s="58"/>
      <c r="N192" s="58"/>
      <c r="O192" s="22">
        <f>F192*D192</f>
        <v>0</v>
      </c>
      <c r="P192" s="57">
        <f>F192*E192</f>
        <v>0</v>
      </c>
      <c r="Q192" s="142"/>
      <c r="S192" s="58"/>
    </row>
    <row r="193" spans="1:245" s="3" customFormat="1" ht="30.9" customHeight="1" thickBot="1">
      <c r="A193" s="19">
        <v>24</v>
      </c>
      <c r="B193" s="126" t="s">
        <v>0</v>
      </c>
      <c r="C193" s="127">
        <f>SUM(C169:C192)</f>
        <v>34</v>
      </c>
      <c r="D193" s="127"/>
      <c r="E193" s="127"/>
      <c r="F193" s="127"/>
      <c r="G193" s="128"/>
      <c r="H193" s="129" t="s">
        <v>11</v>
      </c>
      <c r="I193" s="127"/>
      <c r="J193" s="127" t="s">
        <v>101</v>
      </c>
      <c r="K193" s="129"/>
      <c r="L193" s="139"/>
      <c r="M193" s="139"/>
      <c r="N193" s="139"/>
      <c r="O193" s="139">
        <f t="shared" ref="O193" si="52">SUM(O169:O192)</f>
        <v>241.23</v>
      </c>
      <c r="P193" s="140">
        <f>SUM(P169:P192)</f>
        <v>78.39</v>
      </c>
      <c r="Q193" s="92">
        <f>O193/0.575</f>
        <v>419.53043478260872</v>
      </c>
      <c r="R193" s="205">
        <f>Q193*1.2</f>
        <v>503.43652173913046</v>
      </c>
      <c r="S193" s="66"/>
      <c r="HS193" s="97"/>
      <c r="HT193" s="97"/>
      <c r="HU193" s="97"/>
      <c r="HV193" s="97"/>
      <c r="HW193" s="97"/>
      <c r="HX193" s="97"/>
      <c r="HY193" s="97"/>
      <c r="HZ193" s="97"/>
      <c r="IA193" s="97"/>
      <c r="IB193" s="97"/>
    </row>
    <row r="194" spans="1:245" s="4" customFormat="1" ht="14.4" thickBot="1">
      <c r="A194" s="40"/>
      <c r="B194" s="41" t="s">
        <v>269</v>
      </c>
      <c r="C194" s="42" t="s">
        <v>100</v>
      </c>
      <c r="D194" s="221" t="s">
        <v>239</v>
      </c>
      <c r="E194" s="220"/>
      <c r="F194" s="220"/>
      <c r="G194" s="220"/>
      <c r="H194" s="220"/>
      <c r="I194" s="222"/>
      <c r="J194" s="69"/>
      <c r="K194" s="70"/>
      <c r="L194" s="71"/>
      <c r="M194" s="71"/>
      <c r="N194" s="71"/>
      <c r="O194" s="72"/>
      <c r="P194" s="73"/>
    </row>
    <row r="195" spans="1:245" s="5" customFormat="1" ht="14.4" thickBot="1">
      <c r="A195" s="44"/>
      <c r="B195" s="45"/>
      <c r="C195" s="44"/>
      <c r="D195" s="44"/>
      <c r="E195" s="44"/>
      <c r="F195" s="44"/>
      <c r="G195" s="46"/>
      <c r="H195" s="47"/>
      <c r="I195" s="47"/>
      <c r="J195" s="46"/>
      <c r="K195" s="47"/>
      <c r="Q195" s="93"/>
      <c r="HS195" s="98"/>
      <c r="HT195" s="98"/>
      <c r="HU195" s="98"/>
      <c r="HV195" s="98"/>
      <c r="HW195" s="98"/>
      <c r="HX195" s="98"/>
      <c r="HY195" s="98"/>
      <c r="HZ195" s="98"/>
      <c r="IA195" s="98"/>
      <c r="IB195" s="98"/>
    </row>
    <row r="196" spans="1:245" s="2" customFormat="1" ht="33.9" customHeight="1" thickBot="1">
      <c r="A196" s="116"/>
      <c r="B196" s="218" t="s">
        <v>249</v>
      </c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9"/>
    </row>
    <row r="197" spans="1:245" s="2" customFormat="1" ht="28.2" thickBot="1">
      <c r="A197" s="99" t="s">
        <v>16</v>
      </c>
      <c r="B197" s="49" t="s">
        <v>2</v>
      </c>
      <c r="C197" s="49" t="s">
        <v>3</v>
      </c>
      <c r="D197" s="49" t="s">
        <v>7</v>
      </c>
      <c r="E197" s="49" t="s">
        <v>8</v>
      </c>
      <c r="F197" s="49" t="s">
        <v>17</v>
      </c>
      <c r="G197" s="49" t="s">
        <v>4</v>
      </c>
      <c r="H197" s="49" t="s">
        <v>18</v>
      </c>
      <c r="I197" s="49" t="s">
        <v>5</v>
      </c>
      <c r="J197" s="80" t="s">
        <v>6</v>
      </c>
      <c r="K197" s="81"/>
      <c r="L197" s="8"/>
      <c r="M197" s="8"/>
      <c r="N197" s="8"/>
      <c r="O197" s="48" t="s">
        <v>7</v>
      </c>
      <c r="P197" s="80" t="s">
        <v>8</v>
      </c>
      <c r="Q197" s="96" t="s">
        <v>28</v>
      </c>
      <c r="S197" s="36" t="s">
        <v>240</v>
      </c>
    </row>
    <row r="198" spans="1:245" s="2" customFormat="1" ht="27.6">
      <c r="A198" s="15">
        <v>1</v>
      </c>
      <c r="B198" s="101" t="s">
        <v>166</v>
      </c>
      <c r="C198" s="17">
        <v>2</v>
      </c>
      <c r="D198" s="17">
        <v>2</v>
      </c>
      <c r="E198" s="17">
        <v>0</v>
      </c>
      <c r="F198" s="18">
        <v>1.5</v>
      </c>
      <c r="G198" s="17" t="s">
        <v>9</v>
      </c>
      <c r="H198" s="18">
        <v>1440</v>
      </c>
      <c r="I198" s="17" t="s">
        <v>10</v>
      </c>
      <c r="J198" s="16"/>
      <c r="K198" s="18">
        <f>C198*1</f>
        <v>2</v>
      </c>
      <c r="L198" s="108">
        <v>15</v>
      </c>
      <c r="M198" s="108"/>
      <c r="N198" s="108"/>
      <c r="O198" s="18">
        <f t="shared" ref="O198" si="53">F198*D198</f>
        <v>3</v>
      </c>
      <c r="P198" s="56">
        <f>F198*E198</f>
        <v>0</v>
      </c>
      <c r="Q198" s="142"/>
      <c r="S198" s="22" t="s">
        <v>257</v>
      </c>
    </row>
    <row r="199" spans="1:245" s="2" customFormat="1" ht="27.6">
      <c r="A199" s="50">
        <v>2</v>
      </c>
      <c r="B199" s="23" t="s">
        <v>167</v>
      </c>
      <c r="C199" s="21">
        <v>2</v>
      </c>
      <c r="D199" s="21">
        <v>2</v>
      </c>
      <c r="E199" s="21">
        <v>0</v>
      </c>
      <c r="F199" s="22">
        <v>5.5</v>
      </c>
      <c r="G199" s="21" t="s">
        <v>9</v>
      </c>
      <c r="H199" s="22">
        <v>1440</v>
      </c>
      <c r="I199" s="21" t="s">
        <v>10</v>
      </c>
      <c r="J199" s="20"/>
      <c r="K199" s="22">
        <f t="shared" ref="K199" si="54">C199*1</f>
        <v>2</v>
      </c>
      <c r="L199" s="58"/>
      <c r="M199" s="58"/>
      <c r="N199" s="58"/>
      <c r="O199" s="22">
        <f>F199*D199</f>
        <v>11</v>
      </c>
      <c r="P199" s="57">
        <f>F199*E199</f>
        <v>0</v>
      </c>
      <c r="Q199" s="142"/>
      <c r="S199" s="22" t="s">
        <v>257</v>
      </c>
    </row>
    <row r="200" spans="1:245" s="2" customFormat="1" ht="27.6">
      <c r="A200" s="50">
        <v>3</v>
      </c>
      <c r="B200" s="23" t="s">
        <v>168</v>
      </c>
      <c r="C200" s="21">
        <v>2</v>
      </c>
      <c r="D200" s="21">
        <v>2</v>
      </c>
      <c r="E200" s="21">
        <v>0</v>
      </c>
      <c r="F200" s="22">
        <v>7.5</v>
      </c>
      <c r="G200" s="21" t="s">
        <v>9</v>
      </c>
      <c r="H200" s="22">
        <v>1440</v>
      </c>
      <c r="I200" s="21" t="s">
        <v>10</v>
      </c>
      <c r="J200" s="20"/>
      <c r="K200" s="22">
        <f t="shared" ref="K200:K206" si="55">C200*1</f>
        <v>2</v>
      </c>
      <c r="L200" s="58"/>
      <c r="M200" s="58"/>
      <c r="N200" s="58"/>
      <c r="O200" s="22">
        <f t="shared" ref="O200" si="56">F200*D200</f>
        <v>15</v>
      </c>
      <c r="P200" s="57">
        <f t="shared" ref="P200" si="57">F200*E200</f>
        <v>0</v>
      </c>
      <c r="Q200" s="142"/>
      <c r="S200" s="22" t="s">
        <v>257</v>
      </c>
    </row>
    <row r="201" spans="1:245" s="2" customFormat="1" ht="27.6">
      <c r="A201" s="50">
        <v>4</v>
      </c>
      <c r="B201" s="23" t="s">
        <v>169</v>
      </c>
      <c r="C201" s="21"/>
      <c r="D201" s="21"/>
      <c r="E201" s="21"/>
      <c r="F201" s="22"/>
      <c r="G201" s="21"/>
      <c r="H201" s="22">
        <v>1440</v>
      </c>
      <c r="I201" s="21" t="s">
        <v>12</v>
      </c>
      <c r="J201" s="20" t="s">
        <v>122</v>
      </c>
      <c r="K201" s="22">
        <f t="shared" si="55"/>
        <v>0</v>
      </c>
      <c r="L201" s="58"/>
      <c r="M201" s="58"/>
      <c r="N201" s="58"/>
      <c r="O201" s="22">
        <v>30</v>
      </c>
      <c r="P201" s="57">
        <f t="shared" ref="P201:P210" si="58">F201*E201</f>
        <v>0</v>
      </c>
      <c r="Q201" s="142"/>
      <c r="S201" s="22" t="s">
        <v>257</v>
      </c>
    </row>
    <row r="202" spans="1:245" s="2" customFormat="1" ht="27.6">
      <c r="A202" s="50">
        <v>5</v>
      </c>
      <c r="B202" s="23" t="s">
        <v>170</v>
      </c>
      <c r="C202" s="21">
        <v>1</v>
      </c>
      <c r="D202" s="21">
        <v>1</v>
      </c>
      <c r="E202" s="21">
        <v>0</v>
      </c>
      <c r="F202" s="22">
        <v>7.5</v>
      </c>
      <c r="G202" s="21" t="s">
        <v>9</v>
      </c>
      <c r="H202" s="22">
        <v>1440</v>
      </c>
      <c r="I202" s="21" t="s">
        <v>10</v>
      </c>
      <c r="J202" s="20"/>
      <c r="K202" s="22">
        <f t="shared" si="55"/>
        <v>1</v>
      </c>
      <c r="L202" s="58"/>
      <c r="M202" s="58"/>
      <c r="N202" s="58"/>
      <c r="O202" s="22">
        <f t="shared" ref="O202" si="59">F202*D202</f>
        <v>7.5</v>
      </c>
      <c r="P202" s="57">
        <f t="shared" si="58"/>
        <v>0</v>
      </c>
      <c r="Q202" s="142"/>
      <c r="S202" s="22" t="s">
        <v>257</v>
      </c>
    </row>
    <row r="203" spans="1:245" s="2" customFormat="1" ht="27.6">
      <c r="A203" s="50">
        <v>6</v>
      </c>
      <c r="B203" s="23" t="s">
        <v>171</v>
      </c>
      <c r="C203" s="21">
        <v>3</v>
      </c>
      <c r="D203" s="21">
        <v>3</v>
      </c>
      <c r="E203" s="21">
        <v>0</v>
      </c>
      <c r="F203" s="22">
        <v>11.19</v>
      </c>
      <c r="G203" s="21" t="s">
        <v>9</v>
      </c>
      <c r="H203" s="22">
        <v>1440</v>
      </c>
      <c r="I203" s="21" t="s">
        <v>10</v>
      </c>
      <c r="J203" s="20"/>
      <c r="K203" s="22">
        <f t="shared" si="55"/>
        <v>3</v>
      </c>
      <c r="L203" s="58"/>
      <c r="M203" s="58"/>
      <c r="N203" s="58"/>
      <c r="O203" s="22">
        <f t="shared" ref="O203:O210" si="60">F203*D203</f>
        <v>33.57</v>
      </c>
      <c r="P203" s="57">
        <f t="shared" si="58"/>
        <v>0</v>
      </c>
      <c r="Q203" s="142"/>
      <c r="S203" s="22" t="s">
        <v>257</v>
      </c>
    </row>
    <row r="204" spans="1:245" s="2" customFormat="1" ht="27.6">
      <c r="A204" s="50">
        <v>7</v>
      </c>
      <c r="B204" s="23" t="s">
        <v>172</v>
      </c>
      <c r="C204" s="21">
        <v>2</v>
      </c>
      <c r="D204" s="21">
        <v>2</v>
      </c>
      <c r="E204" s="21">
        <v>0</v>
      </c>
      <c r="F204" s="22">
        <f>15*0.746</f>
        <v>11.19</v>
      </c>
      <c r="G204" s="21" t="s">
        <v>9</v>
      </c>
      <c r="H204" s="22">
        <v>1440</v>
      </c>
      <c r="I204" s="21" t="s">
        <v>10</v>
      </c>
      <c r="J204" s="20"/>
      <c r="K204" s="22">
        <f t="shared" si="55"/>
        <v>2</v>
      </c>
      <c r="L204" s="58"/>
      <c r="M204" s="58"/>
      <c r="N204" s="58"/>
      <c r="O204" s="22">
        <f t="shared" si="60"/>
        <v>22.38</v>
      </c>
      <c r="P204" s="57">
        <f t="shared" si="58"/>
        <v>0</v>
      </c>
      <c r="Q204" s="142"/>
      <c r="S204" s="22" t="s">
        <v>257</v>
      </c>
    </row>
    <row r="205" spans="1:245" s="2" customFormat="1" ht="27.6">
      <c r="A205" s="50">
        <v>8</v>
      </c>
      <c r="B205" s="23" t="s">
        <v>173</v>
      </c>
      <c r="C205" s="21">
        <v>1</v>
      </c>
      <c r="D205" s="21">
        <v>1</v>
      </c>
      <c r="E205" s="21">
        <v>0</v>
      </c>
      <c r="F205" s="22">
        <v>11.1</v>
      </c>
      <c r="G205" s="21" t="s">
        <v>9</v>
      </c>
      <c r="H205" s="22">
        <v>1440</v>
      </c>
      <c r="I205" s="21" t="s">
        <v>10</v>
      </c>
      <c r="J205" s="20"/>
      <c r="K205" s="22">
        <f t="shared" si="55"/>
        <v>1</v>
      </c>
      <c r="L205" s="58"/>
      <c r="M205" s="58"/>
      <c r="N205" s="58"/>
      <c r="O205" s="22">
        <f t="shared" si="60"/>
        <v>11.1</v>
      </c>
      <c r="P205" s="57">
        <f t="shared" si="58"/>
        <v>0</v>
      </c>
      <c r="Q205" s="142"/>
      <c r="S205" s="22" t="s">
        <v>257</v>
      </c>
      <c r="HS205" s="6"/>
      <c r="HT205" s="6"/>
      <c r="HU205" s="6"/>
      <c r="HV205" s="6"/>
      <c r="HW205" s="6"/>
      <c r="HX205" s="6"/>
      <c r="HY205" s="6"/>
      <c r="HZ205" s="6"/>
      <c r="IA205" s="6"/>
      <c r="IB205" s="6"/>
    </row>
    <row r="206" spans="1:245" s="2" customFormat="1" ht="27.6">
      <c r="A206" s="50">
        <v>9</v>
      </c>
      <c r="B206" s="23" t="s">
        <v>174</v>
      </c>
      <c r="C206" s="21">
        <v>1</v>
      </c>
      <c r="D206" s="21">
        <v>1</v>
      </c>
      <c r="E206" s="21">
        <v>0</v>
      </c>
      <c r="F206" s="22">
        <v>3.7</v>
      </c>
      <c r="G206" s="21" t="s">
        <v>9</v>
      </c>
      <c r="H206" s="22">
        <v>1440</v>
      </c>
      <c r="I206" s="21" t="s">
        <v>10</v>
      </c>
      <c r="J206" s="20"/>
      <c r="K206" s="22">
        <f t="shared" si="55"/>
        <v>1</v>
      </c>
      <c r="L206" s="58"/>
      <c r="M206" s="58"/>
      <c r="N206" s="58"/>
      <c r="O206" s="22">
        <f t="shared" si="60"/>
        <v>3.7</v>
      </c>
      <c r="P206" s="57">
        <f t="shared" si="58"/>
        <v>0</v>
      </c>
      <c r="Q206" s="142"/>
      <c r="S206" s="22" t="s">
        <v>257</v>
      </c>
      <c r="HS206" s="6"/>
      <c r="HT206" s="6"/>
      <c r="HU206" s="6"/>
      <c r="HV206" s="6"/>
      <c r="HW206" s="6"/>
      <c r="HX206" s="6"/>
      <c r="HY206" s="6"/>
      <c r="HZ206" s="6"/>
      <c r="IA206" s="6"/>
      <c r="IB206" s="6"/>
    </row>
    <row r="207" spans="1:245" s="2" customFormat="1">
      <c r="A207" s="50">
        <v>10</v>
      </c>
      <c r="B207" s="23" t="s">
        <v>230</v>
      </c>
      <c r="C207" s="21">
        <v>1</v>
      </c>
      <c r="D207" s="21"/>
      <c r="E207" s="21"/>
      <c r="F207" s="22">
        <v>11.19</v>
      </c>
      <c r="G207" s="21"/>
      <c r="H207" s="22"/>
      <c r="I207" s="21" t="s">
        <v>10</v>
      </c>
      <c r="J207" s="20"/>
      <c r="K207" s="22"/>
      <c r="L207" s="58"/>
      <c r="M207" s="58"/>
      <c r="N207" s="58"/>
      <c r="O207" s="22">
        <f t="shared" si="60"/>
        <v>0</v>
      </c>
      <c r="P207" s="57">
        <f t="shared" si="58"/>
        <v>0</v>
      </c>
      <c r="Q207" s="142"/>
      <c r="S207" s="58"/>
    </row>
    <row r="208" spans="1:245" s="7" customFormat="1">
      <c r="A208" s="50">
        <v>11</v>
      </c>
      <c r="B208" s="23" t="s">
        <v>231</v>
      </c>
      <c r="C208" s="21">
        <v>1</v>
      </c>
      <c r="D208" s="21"/>
      <c r="E208" s="21"/>
      <c r="F208" s="22">
        <v>7.5</v>
      </c>
      <c r="G208" s="21"/>
      <c r="H208" s="22"/>
      <c r="I208" s="21" t="s">
        <v>10</v>
      </c>
      <c r="J208" s="20"/>
      <c r="K208" s="22"/>
      <c r="L208" s="58"/>
      <c r="M208" s="58"/>
      <c r="N208" s="58"/>
      <c r="O208" s="22">
        <f t="shared" si="60"/>
        <v>0</v>
      </c>
      <c r="P208" s="57">
        <f t="shared" si="58"/>
        <v>0</v>
      </c>
      <c r="Q208" s="142"/>
      <c r="R208" s="2"/>
      <c r="S208" s="58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</row>
    <row r="209" spans="1:236" s="2" customFormat="1">
      <c r="A209" s="50">
        <v>12</v>
      </c>
      <c r="B209" s="23" t="s">
        <v>232</v>
      </c>
      <c r="C209" s="21">
        <v>1</v>
      </c>
      <c r="D209" s="21"/>
      <c r="E209" s="21"/>
      <c r="F209" s="22">
        <v>1.5</v>
      </c>
      <c r="G209" s="21"/>
      <c r="H209" s="22"/>
      <c r="I209" s="21" t="s">
        <v>10</v>
      </c>
      <c r="J209" s="20"/>
      <c r="K209" s="22"/>
      <c r="L209" s="58"/>
      <c r="M209" s="58"/>
      <c r="N209" s="58"/>
      <c r="O209" s="22">
        <f t="shared" si="60"/>
        <v>0</v>
      </c>
      <c r="P209" s="57">
        <f t="shared" si="58"/>
        <v>0</v>
      </c>
      <c r="Q209" s="142"/>
      <c r="S209" s="58"/>
    </row>
    <row r="210" spans="1:236" s="2" customFormat="1" ht="14.4" thickBot="1">
      <c r="A210" s="50">
        <v>13</v>
      </c>
      <c r="B210" s="23" t="s">
        <v>20</v>
      </c>
      <c r="C210" s="21">
        <v>2</v>
      </c>
      <c r="D210" s="21"/>
      <c r="E210" s="21"/>
      <c r="F210" s="22"/>
      <c r="G210" s="21"/>
      <c r="H210" s="22"/>
      <c r="I210" s="21"/>
      <c r="J210" s="20"/>
      <c r="K210" s="22"/>
      <c r="L210" s="58"/>
      <c r="M210" s="58"/>
      <c r="N210" s="58"/>
      <c r="O210" s="22">
        <f t="shared" si="60"/>
        <v>0</v>
      </c>
      <c r="P210" s="57">
        <f t="shared" si="58"/>
        <v>0</v>
      </c>
      <c r="Q210" s="142"/>
      <c r="S210" s="58"/>
    </row>
    <row r="211" spans="1:236" s="2" customFormat="1" ht="28.2" thickBot="1">
      <c r="A211" s="144">
        <v>14</v>
      </c>
      <c r="B211" s="113" t="s">
        <v>0</v>
      </c>
      <c r="C211" s="53">
        <f>SUM(C198:C210)</f>
        <v>19</v>
      </c>
      <c r="D211" s="53"/>
      <c r="E211" s="53"/>
      <c r="F211" s="54"/>
      <c r="G211" s="53" t="s">
        <v>11</v>
      </c>
      <c r="H211" s="54" t="s">
        <v>11</v>
      </c>
      <c r="I211" s="53" t="s">
        <v>0</v>
      </c>
      <c r="J211" s="83" t="s">
        <v>175</v>
      </c>
      <c r="K211" s="84"/>
      <c r="L211" s="137"/>
      <c r="M211" s="137"/>
      <c r="N211" s="137"/>
      <c r="O211" s="85">
        <f>SUM(O198:O210)</f>
        <v>137.24999999999997</v>
      </c>
      <c r="P211" s="86">
        <f>SUM(P186:P210)</f>
        <v>78.39</v>
      </c>
      <c r="Q211" s="92">
        <f>O211/0.575</f>
        <v>238.695652173913</v>
      </c>
      <c r="R211" s="205">
        <f>Q211*1.2</f>
        <v>286.43478260869557</v>
      </c>
      <c r="S211" s="66"/>
      <c r="HS211" s="6"/>
      <c r="HT211" s="6"/>
      <c r="HU211" s="6"/>
      <c r="HV211" s="6"/>
      <c r="HW211" s="6"/>
      <c r="HX211" s="6"/>
      <c r="HY211" s="6"/>
      <c r="HZ211" s="6"/>
      <c r="IA211" s="6"/>
      <c r="IB211" s="6"/>
    </row>
    <row r="212" spans="1:236" s="5" customFormat="1" ht="14.4" thickBot="1">
      <c r="A212" s="44"/>
      <c r="B212" s="45" t="s">
        <v>270</v>
      </c>
      <c r="C212" s="44" t="s">
        <v>260</v>
      </c>
      <c r="D212" s="220" t="s">
        <v>261</v>
      </c>
      <c r="E212" s="220"/>
      <c r="F212" s="220"/>
      <c r="G212" s="220"/>
      <c r="H212" s="47"/>
      <c r="I212" s="47"/>
      <c r="J212" s="46"/>
      <c r="K212" s="47"/>
      <c r="Q212" s="93"/>
      <c r="HS212" s="98"/>
      <c r="HT212" s="98"/>
      <c r="HU212" s="98"/>
      <c r="HV212" s="98"/>
      <c r="HW212" s="98"/>
      <c r="HX212" s="98"/>
      <c r="HY212" s="98"/>
      <c r="HZ212" s="98"/>
      <c r="IA212" s="98"/>
      <c r="IB212" s="98"/>
    </row>
    <row r="213" spans="1:236" s="2" customFormat="1" ht="46.95" customHeight="1" thickBot="1">
      <c r="A213" s="116"/>
      <c r="B213" s="218" t="s">
        <v>251</v>
      </c>
      <c r="C213" s="218"/>
      <c r="D213" s="218"/>
      <c r="E213" s="218"/>
      <c r="F213" s="218"/>
      <c r="G213" s="218"/>
      <c r="H213" s="218"/>
      <c r="I213" s="218"/>
      <c r="J213" s="218"/>
      <c r="K213" s="218"/>
      <c r="L213" s="218"/>
      <c r="M213" s="218"/>
      <c r="N213" s="218"/>
      <c r="O213" s="218"/>
      <c r="P213" s="219"/>
    </row>
    <row r="214" spans="1:236" ht="28.2" thickBot="1">
      <c r="A214" s="145" t="s">
        <v>16</v>
      </c>
      <c r="B214" s="49" t="s">
        <v>176</v>
      </c>
      <c r="C214" s="146" t="s">
        <v>17</v>
      </c>
      <c r="D214" s="49" t="s">
        <v>7</v>
      </c>
      <c r="E214" s="49" t="s">
        <v>8</v>
      </c>
      <c r="F214" s="146" t="s">
        <v>177</v>
      </c>
      <c r="G214" s="146" t="s">
        <v>178</v>
      </c>
      <c r="H214" s="49" t="s">
        <v>179</v>
      </c>
      <c r="I214" s="49" t="s">
        <v>18</v>
      </c>
      <c r="J214" s="80" t="s">
        <v>180</v>
      </c>
      <c r="K214" s="151"/>
      <c r="L214" s="152"/>
      <c r="M214" s="152"/>
      <c r="N214" s="152"/>
      <c r="O214" s="49" t="s">
        <v>7</v>
      </c>
      <c r="P214" s="80" t="s">
        <v>8</v>
      </c>
      <c r="Q214" s="153" t="s">
        <v>28</v>
      </c>
      <c r="S214" s="36" t="s">
        <v>240</v>
      </c>
    </row>
    <row r="215" spans="1:236" ht="28.2" thickBot="1">
      <c r="A215" s="147">
        <v>1</v>
      </c>
      <c r="B215" s="115" t="s">
        <v>181</v>
      </c>
      <c r="C215" s="148">
        <v>55</v>
      </c>
      <c r="D215" s="148"/>
      <c r="E215" s="148"/>
      <c r="F215" s="148">
        <v>75</v>
      </c>
      <c r="G215" s="148">
        <v>4</v>
      </c>
      <c r="H215" s="149" t="s">
        <v>22</v>
      </c>
      <c r="I215" s="149">
        <v>1440</v>
      </c>
      <c r="J215" s="148" t="s">
        <v>182</v>
      </c>
      <c r="K215" s="18">
        <v>4</v>
      </c>
      <c r="L215" s="117">
        <v>4</v>
      </c>
      <c r="M215" s="117"/>
      <c r="N215" s="117"/>
      <c r="O215" s="18">
        <f>55*4</f>
        <v>220</v>
      </c>
      <c r="P215" s="56">
        <f>F215*E215</f>
        <v>0</v>
      </c>
      <c r="Q215" s="90"/>
      <c r="S215" s="22" t="s">
        <v>257</v>
      </c>
    </row>
    <row r="216" spans="1:236" ht="14.4" thickBot="1">
      <c r="A216" s="197"/>
      <c r="B216" s="198" t="s">
        <v>229</v>
      </c>
      <c r="C216" s="199">
        <v>55</v>
      </c>
      <c r="D216" s="199"/>
      <c r="E216" s="199"/>
      <c r="F216" s="199"/>
      <c r="G216" s="199">
        <v>1</v>
      </c>
      <c r="H216" s="200"/>
      <c r="I216" s="200"/>
      <c r="J216" s="148" t="s">
        <v>182</v>
      </c>
      <c r="K216" s="201"/>
      <c r="L216" s="202"/>
      <c r="M216" s="202"/>
      <c r="N216" s="202"/>
      <c r="O216" s="201"/>
      <c r="P216" s="203"/>
      <c r="Q216" s="90"/>
      <c r="S216" s="74"/>
    </row>
    <row r="217" spans="1:236" s="2" customFormat="1" ht="14.4" thickBot="1">
      <c r="A217" s="144">
        <v>2</v>
      </c>
      <c r="B217" s="113" t="s">
        <v>0</v>
      </c>
      <c r="C217" s="53"/>
      <c r="D217" s="53"/>
      <c r="E217" s="53"/>
      <c r="F217" s="54"/>
      <c r="G217" s="53" t="s">
        <v>11</v>
      </c>
      <c r="H217" s="54" t="s">
        <v>11</v>
      </c>
      <c r="I217" s="53"/>
      <c r="J217" s="83" t="s">
        <v>183</v>
      </c>
      <c r="K217" s="84"/>
      <c r="L217" s="137"/>
      <c r="M217" s="137"/>
      <c r="N217" s="137"/>
      <c r="O217" s="85">
        <f>SUM(O215)</f>
        <v>220</v>
      </c>
      <c r="P217" s="86">
        <f>SUM(P213:P215)</f>
        <v>0</v>
      </c>
      <c r="Q217" s="154">
        <f>O217/0.575</f>
        <v>382.60869565217394</v>
      </c>
      <c r="R217" s="205">
        <f>Q217*1.2</f>
        <v>459.13043478260869</v>
      </c>
      <c r="S217" s="66"/>
      <c r="HS217" s="6"/>
      <c r="HT217" s="6"/>
      <c r="HU217" s="6"/>
      <c r="HV217" s="6"/>
      <c r="HW217" s="6"/>
      <c r="HX217" s="6"/>
      <c r="HY217" s="6"/>
      <c r="HZ217" s="6"/>
      <c r="IA217" s="6"/>
      <c r="IB217" s="6"/>
    </row>
    <row r="218" spans="1:236" s="5" customFormat="1" ht="14.4" thickBot="1">
      <c r="A218" s="44"/>
      <c r="B218" s="45"/>
      <c r="C218" s="44"/>
      <c r="D218" s="44"/>
      <c r="E218" s="44"/>
      <c r="F218" s="44"/>
      <c r="G218" s="46"/>
      <c r="H218" s="47"/>
      <c r="I218" s="47"/>
      <c r="J218" s="46"/>
      <c r="K218" s="47"/>
      <c r="Q218" s="93"/>
      <c r="HS218" s="98"/>
      <c r="HT218" s="98"/>
      <c r="HU218" s="98"/>
      <c r="HV218" s="98"/>
      <c r="HW218" s="98"/>
      <c r="HX218" s="98"/>
      <c r="HY218" s="98"/>
      <c r="HZ218" s="98"/>
      <c r="IA218" s="98"/>
      <c r="IB218" s="98"/>
    </row>
    <row r="219" spans="1:236" s="2" customFormat="1" ht="40.049999999999997" customHeight="1" thickBot="1">
      <c r="A219" s="116"/>
      <c r="B219" s="218" t="s">
        <v>250</v>
      </c>
      <c r="C219" s="218"/>
      <c r="D219" s="218"/>
      <c r="E219" s="218"/>
      <c r="F219" s="218"/>
      <c r="G219" s="218"/>
      <c r="H219" s="218"/>
      <c r="I219" s="218"/>
      <c r="J219" s="218"/>
      <c r="K219" s="218"/>
      <c r="L219" s="218"/>
      <c r="M219" s="218"/>
      <c r="N219" s="218"/>
      <c r="O219" s="218"/>
      <c r="P219" s="219"/>
    </row>
    <row r="220" spans="1:236" ht="28.2" thickBot="1">
      <c r="A220" s="145" t="s">
        <v>16</v>
      </c>
      <c r="B220" s="49" t="s">
        <v>176</v>
      </c>
      <c r="C220" s="146" t="s">
        <v>17</v>
      </c>
      <c r="D220" s="49" t="s">
        <v>7</v>
      </c>
      <c r="E220" s="49" t="s">
        <v>8</v>
      </c>
      <c r="F220" s="146" t="s">
        <v>177</v>
      </c>
      <c r="G220" s="146" t="s">
        <v>178</v>
      </c>
      <c r="H220" s="49" t="s">
        <v>179</v>
      </c>
      <c r="I220" s="49" t="s">
        <v>18</v>
      </c>
      <c r="J220" s="80" t="s">
        <v>180</v>
      </c>
      <c r="K220" s="151"/>
      <c r="L220" s="152"/>
      <c r="M220" s="152"/>
      <c r="N220" s="152"/>
      <c r="O220" s="49" t="s">
        <v>7</v>
      </c>
      <c r="P220" s="80" t="s">
        <v>8</v>
      </c>
      <c r="Q220" s="153" t="s">
        <v>28</v>
      </c>
      <c r="S220" s="36" t="s">
        <v>240</v>
      </c>
    </row>
    <row r="221" spans="1:236" ht="27.6">
      <c r="A221" s="147">
        <v>1</v>
      </c>
      <c r="B221" s="115" t="s">
        <v>184</v>
      </c>
      <c r="C221" s="148">
        <v>55</v>
      </c>
      <c r="D221" s="148"/>
      <c r="E221" s="148"/>
      <c r="F221" s="148">
        <v>75</v>
      </c>
      <c r="G221" s="148">
        <v>3</v>
      </c>
      <c r="H221" s="149" t="s">
        <v>22</v>
      </c>
      <c r="I221" s="149">
        <v>1440</v>
      </c>
      <c r="J221" s="148" t="s">
        <v>182</v>
      </c>
      <c r="K221" s="148">
        <f>G221*1</f>
        <v>3</v>
      </c>
      <c r="L221" s="117">
        <v>3</v>
      </c>
      <c r="M221" s="117"/>
      <c r="N221" s="117"/>
      <c r="O221" s="18">
        <f>55*3</f>
        <v>165</v>
      </c>
      <c r="P221" s="56">
        <f>F221*E221</f>
        <v>0</v>
      </c>
      <c r="Q221" s="90"/>
      <c r="S221" s="22" t="s">
        <v>257</v>
      </c>
    </row>
    <row r="222" spans="1:236" ht="27.6">
      <c r="A222" s="34">
        <v>2</v>
      </c>
      <c r="B222" s="35" t="s">
        <v>185</v>
      </c>
      <c r="C222" s="76">
        <v>55</v>
      </c>
      <c r="D222" s="76"/>
      <c r="E222" s="76"/>
      <c r="F222" s="76">
        <v>75</v>
      </c>
      <c r="G222" s="76">
        <v>1</v>
      </c>
      <c r="H222" s="150" t="s">
        <v>22</v>
      </c>
      <c r="I222" s="150">
        <v>1440</v>
      </c>
      <c r="J222" s="76" t="s">
        <v>182</v>
      </c>
      <c r="K222" s="76">
        <v>1</v>
      </c>
      <c r="L222" s="74">
        <v>1</v>
      </c>
      <c r="M222" s="74"/>
      <c r="N222" s="74"/>
      <c r="O222" s="22">
        <f>55*1</f>
        <v>55</v>
      </c>
      <c r="P222" s="57">
        <f>F222*E222</f>
        <v>0</v>
      </c>
      <c r="Q222" s="90"/>
      <c r="R222" s="6"/>
      <c r="S222" s="22" t="s">
        <v>257</v>
      </c>
    </row>
    <row r="223" spans="1:236" ht="14.4" thickBot="1">
      <c r="A223" s="37"/>
      <c r="B223" s="38" t="s">
        <v>229</v>
      </c>
      <c r="C223" s="78">
        <v>55</v>
      </c>
      <c r="D223" s="78"/>
      <c r="E223" s="78"/>
      <c r="F223" s="78"/>
      <c r="G223" s="78">
        <v>1</v>
      </c>
      <c r="H223" s="204"/>
      <c r="I223" s="204"/>
      <c r="J223" s="76" t="s">
        <v>182</v>
      </c>
      <c r="K223" s="78"/>
      <c r="L223" s="77"/>
      <c r="M223" s="77"/>
      <c r="N223" s="77"/>
      <c r="O223" s="27"/>
      <c r="P223" s="82"/>
      <c r="Q223" s="90"/>
      <c r="R223" s="6"/>
      <c r="S223" s="75"/>
    </row>
    <row r="224" spans="1:236" s="2" customFormat="1" ht="14.4" thickBot="1">
      <c r="A224" s="144">
        <v>3</v>
      </c>
      <c r="B224" s="113" t="s">
        <v>0</v>
      </c>
      <c r="C224" s="53"/>
      <c r="D224" s="53"/>
      <c r="E224" s="53"/>
      <c r="F224" s="54"/>
      <c r="G224" s="53" t="s">
        <v>11</v>
      </c>
      <c r="H224" s="54" t="s">
        <v>11</v>
      </c>
      <c r="I224" s="53"/>
      <c r="J224" s="83" t="s">
        <v>183</v>
      </c>
      <c r="K224" s="84"/>
      <c r="L224" s="137"/>
      <c r="M224" s="137"/>
      <c r="N224" s="137"/>
      <c r="O224" s="85">
        <f>SUM(O221:O222)</f>
        <v>220</v>
      </c>
      <c r="P224" s="86">
        <f>SUM(P220:P222)</f>
        <v>0</v>
      </c>
      <c r="Q224" s="154">
        <f>O224/0.575</f>
        <v>382.60869565217394</v>
      </c>
      <c r="R224" s="205">
        <f>Q224*1.2</f>
        <v>459.13043478260869</v>
      </c>
      <c r="S224" s="66"/>
      <c r="HS224" s="6"/>
      <c r="HT224" s="6"/>
      <c r="HU224" s="6"/>
      <c r="HV224" s="6"/>
      <c r="HW224" s="6"/>
      <c r="HX224" s="6"/>
      <c r="HY224" s="6"/>
      <c r="HZ224" s="6"/>
      <c r="IA224" s="6"/>
      <c r="IB224" s="6"/>
    </row>
    <row r="225" spans="1:236" s="5" customFormat="1">
      <c r="A225" s="44"/>
      <c r="B225" s="45"/>
      <c r="C225" s="44"/>
      <c r="D225" s="44"/>
      <c r="E225" s="44"/>
      <c r="F225" s="44"/>
      <c r="G225" s="46"/>
      <c r="H225" s="47"/>
      <c r="I225" s="47"/>
      <c r="J225" s="46"/>
      <c r="K225" s="47"/>
      <c r="Q225" s="93"/>
      <c r="HS225" s="98"/>
      <c r="HT225" s="98"/>
      <c r="HU225" s="98"/>
      <c r="HV225" s="98"/>
      <c r="HW225" s="98"/>
      <c r="HX225" s="98"/>
      <c r="HY225" s="98"/>
      <c r="HZ225" s="98"/>
      <c r="IA225" s="98"/>
      <c r="IB225" s="98"/>
    </row>
    <row r="226" spans="1:236" s="5" customFormat="1">
      <c r="A226" s="44"/>
      <c r="B226" s="45"/>
      <c r="C226" s="44"/>
      <c r="D226" s="44"/>
      <c r="E226" s="44"/>
      <c r="F226" s="44"/>
      <c r="G226" s="46"/>
      <c r="H226" s="47"/>
      <c r="I226" s="47"/>
      <c r="J226" s="46"/>
      <c r="K226" s="47"/>
      <c r="Q226" s="93"/>
      <c r="HS226" s="98"/>
      <c r="HT226" s="98"/>
      <c r="HU226" s="98"/>
      <c r="HV226" s="98"/>
      <c r="HW226" s="98"/>
      <c r="HX226" s="98"/>
      <c r="HY226" s="98"/>
      <c r="HZ226" s="98"/>
      <c r="IA226" s="98"/>
      <c r="IB226" s="98"/>
    </row>
    <row r="227" spans="1:236" s="5" customFormat="1" ht="14.4" thickBot="1">
      <c r="A227" s="44"/>
      <c r="B227" s="45"/>
      <c r="C227" s="44"/>
      <c r="D227" s="44"/>
      <c r="E227" s="44"/>
      <c r="F227" s="44"/>
      <c r="G227" s="46"/>
      <c r="H227" s="47"/>
      <c r="I227" s="47"/>
      <c r="J227" s="46"/>
      <c r="K227" s="47"/>
      <c r="Q227" s="93"/>
      <c r="HS227" s="98"/>
      <c r="HT227" s="98"/>
      <c r="HU227" s="98"/>
      <c r="HV227" s="98"/>
      <c r="HW227" s="98"/>
      <c r="HX227" s="98"/>
      <c r="HY227" s="98"/>
      <c r="HZ227" s="98"/>
      <c r="IA227" s="98"/>
      <c r="IB227" s="98"/>
    </row>
    <row r="228" spans="1:236" s="155" customFormat="1" ht="46.95" customHeight="1" thickBot="1">
      <c r="A228" s="208" t="s">
        <v>186</v>
      </c>
      <c r="B228" s="218" t="s">
        <v>252</v>
      </c>
      <c r="C228" s="218"/>
      <c r="D228" s="218"/>
      <c r="E228" s="218"/>
      <c r="F228" s="218"/>
      <c r="G228" s="218"/>
      <c r="H228" s="218"/>
      <c r="I228" s="218"/>
      <c r="J228" s="218"/>
      <c r="K228" s="218"/>
      <c r="L228" s="218"/>
      <c r="M228" s="218"/>
      <c r="N228" s="218"/>
      <c r="O228" s="218"/>
      <c r="P228" s="219"/>
      <c r="R228" s="152"/>
      <c r="S228" s="152"/>
      <c r="T228" s="152"/>
      <c r="U228" s="152"/>
      <c r="V228" s="152"/>
      <c r="W228" s="152"/>
      <c r="X228" s="152"/>
      <c r="Y228" s="152"/>
      <c r="Z228" s="152"/>
      <c r="AA228" s="152"/>
      <c r="AB228" s="152"/>
      <c r="AC228" s="152"/>
      <c r="AD228" s="152"/>
      <c r="AE228" s="152"/>
      <c r="AF228" s="152"/>
      <c r="AG228" s="152"/>
      <c r="AH228" s="152"/>
      <c r="AI228" s="152"/>
      <c r="AJ228" s="152"/>
      <c r="AK228" s="152"/>
      <c r="AL228" s="152"/>
      <c r="AM228" s="152"/>
      <c r="AN228" s="152"/>
      <c r="AO228" s="152"/>
      <c r="AP228" s="152"/>
      <c r="AQ228" s="152"/>
      <c r="AR228" s="152"/>
      <c r="AS228" s="152"/>
      <c r="AT228" s="152"/>
      <c r="AU228" s="152"/>
      <c r="AV228" s="152"/>
      <c r="AW228" s="152"/>
      <c r="AX228" s="152"/>
      <c r="AY228" s="152"/>
      <c r="AZ228" s="152"/>
      <c r="BA228" s="152"/>
      <c r="BB228" s="152"/>
      <c r="BC228" s="152"/>
      <c r="BD228" s="152"/>
      <c r="BE228" s="152"/>
      <c r="BF228" s="152"/>
      <c r="BG228" s="152"/>
      <c r="BH228" s="152"/>
      <c r="BI228" s="152"/>
      <c r="BJ228" s="152"/>
      <c r="BK228" s="152"/>
      <c r="BL228" s="152"/>
      <c r="BM228" s="152"/>
      <c r="BN228" s="152"/>
      <c r="BO228" s="152"/>
      <c r="BP228" s="152"/>
      <c r="BQ228" s="152"/>
      <c r="BR228" s="152"/>
      <c r="BS228" s="152"/>
      <c r="BT228" s="152"/>
      <c r="BU228" s="152"/>
      <c r="BV228" s="152"/>
      <c r="BW228" s="152"/>
      <c r="BX228" s="152"/>
      <c r="BY228" s="152"/>
      <c r="BZ228" s="152"/>
      <c r="CA228" s="152"/>
      <c r="CB228" s="152"/>
      <c r="CC228" s="152"/>
      <c r="CD228" s="152"/>
      <c r="CE228" s="152"/>
      <c r="CF228" s="152"/>
      <c r="CG228" s="152"/>
      <c r="CH228" s="152"/>
      <c r="CI228" s="152"/>
      <c r="CJ228" s="152"/>
      <c r="CK228" s="152"/>
      <c r="CL228" s="152"/>
      <c r="CM228" s="152"/>
      <c r="CN228" s="152"/>
      <c r="CO228" s="152"/>
      <c r="CP228" s="152"/>
      <c r="CQ228" s="152"/>
      <c r="CR228" s="152"/>
      <c r="CS228" s="152"/>
      <c r="CT228" s="152"/>
      <c r="CU228" s="152"/>
      <c r="CV228" s="152"/>
      <c r="CW228" s="152"/>
      <c r="CX228" s="152"/>
      <c r="CY228" s="152"/>
      <c r="CZ228" s="152"/>
      <c r="DA228" s="152"/>
      <c r="DB228" s="152"/>
      <c r="DC228" s="152"/>
      <c r="DD228" s="152"/>
      <c r="DE228" s="152"/>
      <c r="DF228" s="152"/>
      <c r="DG228" s="152"/>
      <c r="DH228" s="152"/>
      <c r="DI228" s="152"/>
      <c r="DJ228" s="152"/>
      <c r="DK228" s="152"/>
      <c r="DL228" s="152"/>
      <c r="DM228" s="152"/>
      <c r="DN228" s="152"/>
      <c r="DO228" s="152"/>
      <c r="DP228" s="152"/>
      <c r="DQ228" s="152"/>
      <c r="DR228" s="152"/>
      <c r="DS228" s="152"/>
      <c r="DT228" s="152"/>
      <c r="DU228" s="152"/>
      <c r="DV228" s="152"/>
      <c r="DW228" s="152"/>
      <c r="DX228" s="152"/>
      <c r="DY228" s="152"/>
      <c r="DZ228" s="152"/>
      <c r="EA228" s="152"/>
      <c r="EB228" s="152"/>
      <c r="EC228" s="152"/>
      <c r="ED228" s="152"/>
      <c r="EE228" s="152"/>
      <c r="EF228" s="152"/>
      <c r="EG228" s="152"/>
      <c r="EH228" s="152"/>
      <c r="EI228" s="152"/>
      <c r="EJ228" s="152"/>
      <c r="EK228" s="152"/>
      <c r="EL228" s="152"/>
      <c r="EM228" s="152"/>
      <c r="EN228" s="152"/>
      <c r="EO228" s="152"/>
      <c r="EP228" s="152"/>
      <c r="EQ228" s="152"/>
      <c r="ER228" s="152"/>
      <c r="ES228" s="152"/>
      <c r="ET228" s="152"/>
      <c r="EU228" s="152"/>
      <c r="EV228" s="152"/>
      <c r="EW228" s="152"/>
      <c r="EX228" s="152"/>
      <c r="EY228" s="152"/>
      <c r="EZ228" s="152"/>
      <c r="FA228" s="152"/>
      <c r="FB228" s="152"/>
      <c r="FC228" s="152"/>
      <c r="FD228" s="152"/>
      <c r="FE228" s="152"/>
      <c r="FF228" s="152"/>
      <c r="FG228" s="152"/>
      <c r="FH228" s="152"/>
      <c r="FI228" s="152"/>
      <c r="FJ228" s="152"/>
      <c r="FK228" s="152"/>
      <c r="FL228" s="152"/>
      <c r="FM228" s="152"/>
      <c r="FN228" s="152"/>
      <c r="FO228" s="152"/>
      <c r="FP228" s="152"/>
      <c r="FQ228" s="152"/>
      <c r="FR228" s="152"/>
      <c r="FS228" s="152"/>
      <c r="FT228" s="152"/>
      <c r="FU228" s="152"/>
      <c r="FV228" s="152"/>
      <c r="FW228" s="152"/>
      <c r="FX228" s="152"/>
      <c r="FY228" s="152"/>
      <c r="FZ228" s="152"/>
      <c r="GA228" s="152"/>
      <c r="GB228" s="152"/>
      <c r="GC228" s="152"/>
      <c r="GD228" s="152"/>
      <c r="GE228" s="152"/>
      <c r="GF228" s="152"/>
      <c r="GG228" s="152"/>
      <c r="GH228" s="152"/>
      <c r="GI228" s="152"/>
      <c r="GJ228" s="152"/>
      <c r="GK228" s="152"/>
      <c r="GL228" s="152"/>
      <c r="GM228" s="152"/>
      <c r="GN228" s="152"/>
      <c r="GO228" s="152"/>
      <c r="GP228" s="152"/>
      <c r="GQ228" s="152"/>
      <c r="GR228" s="152"/>
      <c r="GS228" s="152"/>
      <c r="GT228" s="152"/>
      <c r="GU228" s="152"/>
      <c r="GV228" s="152"/>
      <c r="GW228" s="152"/>
      <c r="GX228" s="152"/>
      <c r="GY228" s="152"/>
      <c r="GZ228" s="152"/>
      <c r="HA228" s="152"/>
      <c r="HB228" s="152"/>
      <c r="HC228" s="152"/>
      <c r="HD228" s="152"/>
      <c r="HE228" s="152"/>
      <c r="HF228" s="152"/>
      <c r="HG228" s="152"/>
      <c r="HH228" s="152"/>
      <c r="HI228" s="152"/>
      <c r="HJ228" s="152"/>
      <c r="HK228" s="152"/>
      <c r="HL228" s="152"/>
      <c r="HM228" s="152"/>
      <c r="HN228" s="152"/>
      <c r="HO228" s="152"/>
      <c r="HP228" s="152"/>
      <c r="HQ228" s="152"/>
      <c r="HR228" s="152"/>
      <c r="HS228" s="152"/>
      <c r="HT228" s="152"/>
      <c r="HU228" s="152"/>
      <c r="HV228" s="152"/>
      <c r="HW228" s="152"/>
      <c r="HX228" s="152"/>
      <c r="HY228" s="152"/>
    </row>
    <row r="229" spans="1:236" s="8" customFormat="1" ht="28.2" thickBot="1">
      <c r="A229" s="48" t="s">
        <v>16</v>
      </c>
      <c r="B229" s="209" t="s">
        <v>187</v>
      </c>
      <c r="C229" s="49" t="s">
        <v>178</v>
      </c>
      <c r="D229" s="49"/>
      <c r="E229" s="49"/>
      <c r="F229" s="146" t="s">
        <v>17</v>
      </c>
      <c r="G229" s="49" t="s">
        <v>188</v>
      </c>
      <c r="H229" s="146" t="s">
        <v>18</v>
      </c>
      <c r="I229" s="49" t="s">
        <v>189</v>
      </c>
      <c r="J229" s="80" t="s">
        <v>190</v>
      </c>
      <c r="K229" s="81"/>
      <c r="O229" s="48" t="s">
        <v>7</v>
      </c>
      <c r="P229" s="80" t="s">
        <v>8</v>
      </c>
      <c r="Q229" s="96" t="s">
        <v>28</v>
      </c>
      <c r="S229" s="36" t="s">
        <v>240</v>
      </c>
    </row>
    <row r="230" spans="1:236" s="8" customFormat="1" ht="27.6">
      <c r="A230" s="15">
        <v>1</v>
      </c>
      <c r="B230" s="101" t="s">
        <v>191</v>
      </c>
      <c r="C230" s="17">
        <v>3</v>
      </c>
      <c r="D230" s="17"/>
      <c r="E230" s="17"/>
      <c r="F230" s="18">
        <v>11</v>
      </c>
      <c r="G230" s="17" t="s">
        <v>9</v>
      </c>
      <c r="H230" s="18">
        <v>1450</v>
      </c>
      <c r="I230" s="17" t="s">
        <v>10</v>
      </c>
      <c r="J230" s="16"/>
      <c r="K230" s="18">
        <f t="shared" ref="K230" si="61">C230*1</f>
        <v>3</v>
      </c>
      <c r="L230" s="108">
        <v>6</v>
      </c>
      <c r="M230" s="108"/>
      <c r="N230" s="108"/>
      <c r="O230" s="18">
        <f t="shared" ref="O230" si="62">C230*F230</f>
        <v>33</v>
      </c>
      <c r="P230" s="56">
        <f t="shared" ref="P230" si="63">F230*0</f>
        <v>0</v>
      </c>
      <c r="Q230" s="142"/>
      <c r="S230" s="22" t="s">
        <v>257</v>
      </c>
    </row>
    <row r="231" spans="1:236" s="155" customFormat="1" ht="23.25" customHeight="1">
      <c r="A231" s="50">
        <v>2</v>
      </c>
      <c r="B231" s="23" t="s">
        <v>192</v>
      </c>
      <c r="C231" s="21">
        <v>1</v>
      </c>
      <c r="D231" s="21"/>
      <c r="E231" s="21"/>
      <c r="F231" s="22">
        <v>11</v>
      </c>
      <c r="G231" s="21" t="s">
        <v>9</v>
      </c>
      <c r="H231" s="22">
        <v>1450</v>
      </c>
      <c r="I231" s="21" t="s">
        <v>10</v>
      </c>
      <c r="J231" s="20"/>
      <c r="K231" s="22">
        <f>C231*1</f>
        <v>1</v>
      </c>
      <c r="L231" s="74"/>
      <c r="M231" s="74"/>
      <c r="N231" s="74"/>
      <c r="O231" s="22">
        <f>C231*F231</f>
        <v>11</v>
      </c>
      <c r="P231" s="57">
        <f>F231*0</f>
        <v>0</v>
      </c>
      <c r="Q231" s="210"/>
      <c r="R231" s="152"/>
      <c r="S231" s="22" t="s">
        <v>257</v>
      </c>
      <c r="T231" s="152"/>
      <c r="U231" s="152"/>
      <c r="V231" s="152"/>
      <c r="W231" s="152"/>
      <c r="X231" s="152"/>
      <c r="Y231" s="152"/>
      <c r="Z231" s="152"/>
      <c r="AA231" s="152"/>
      <c r="AB231" s="152"/>
      <c r="AC231" s="152"/>
      <c r="AD231" s="152"/>
      <c r="AE231" s="152"/>
      <c r="AF231" s="152"/>
      <c r="AG231" s="152"/>
      <c r="AH231" s="152"/>
      <c r="AI231" s="152"/>
      <c r="AJ231" s="152"/>
      <c r="AK231" s="152"/>
      <c r="AL231" s="152"/>
      <c r="AM231" s="152"/>
      <c r="AN231" s="152"/>
      <c r="AO231" s="152"/>
      <c r="AP231" s="152"/>
      <c r="AQ231" s="152"/>
      <c r="AR231" s="152"/>
      <c r="AS231" s="152"/>
      <c r="AT231" s="152"/>
      <c r="AU231" s="152"/>
      <c r="AV231" s="152"/>
      <c r="AW231" s="152"/>
      <c r="AX231" s="152"/>
      <c r="AY231" s="152"/>
      <c r="AZ231" s="152"/>
      <c r="BA231" s="152"/>
      <c r="BB231" s="152"/>
      <c r="BC231" s="152"/>
      <c r="BD231" s="152"/>
      <c r="BE231" s="152"/>
      <c r="BF231" s="152"/>
      <c r="BG231" s="152"/>
      <c r="BH231" s="152"/>
      <c r="BI231" s="152"/>
      <c r="BJ231" s="152"/>
      <c r="BK231" s="152"/>
      <c r="BL231" s="152"/>
      <c r="BM231" s="152"/>
      <c r="BN231" s="152"/>
      <c r="BO231" s="152"/>
      <c r="BP231" s="152"/>
      <c r="BQ231" s="152"/>
      <c r="BR231" s="152"/>
      <c r="BS231" s="152"/>
      <c r="BT231" s="152"/>
      <c r="BU231" s="152"/>
      <c r="BV231" s="152"/>
      <c r="BW231" s="152"/>
      <c r="BX231" s="152"/>
      <c r="BY231" s="152"/>
      <c r="BZ231" s="152"/>
      <c r="CA231" s="152"/>
      <c r="CB231" s="152"/>
      <c r="CC231" s="152"/>
      <c r="CD231" s="152"/>
      <c r="CE231" s="152"/>
      <c r="CF231" s="152"/>
      <c r="CG231" s="152"/>
      <c r="CH231" s="152"/>
      <c r="CI231" s="152"/>
      <c r="CJ231" s="152"/>
      <c r="CK231" s="152"/>
      <c r="CL231" s="152"/>
      <c r="CM231" s="152"/>
      <c r="CN231" s="152"/>
      <c r="CO231" s="152"/>
      <c r="CP231" s="152"/>
      <c r="CQ231" s="152"/>
      <c r="CR231" s="152"/>
      <c r="CS231" s="152"/>
      <c r="CT231" s="152"/>
      <c r="CU231" s="152"/>
      <c r="CV231" s="152"/>
      <c r="CW231" s="152"/>
      <c r="CX231" s="152"/>
      <c r="CY231" s="152"/>
      <c r="CZ231" s="152"/>
      <c r="DA231" s="152"/>
      <c r="DB231" s="152"/>
      <c r="DC231" s="152"/>
      <c r="DD231" s="152"/>
      <c r="DE231" s="152"/>
      <c r="DF231" s="152"/>
      <c r="DG231" s="152"/>
      <c r="DH231" s="152"/>
      <c r="DI231" s="152"/>
      <c r="DJ231" s="152"/>
      <c r="DK231" s="152"/>
      <c r="DL231" s="152"/>
      <c r="DM231" s="152"/>
      <c r="DN231" s="152"/>
      <c r="DO231" s="152"/>
      <c r="DP231" s="152"/>
      <c r="DQ231" s="152"/>
      <c r="DR231" s="152"/>
      <c r="DS231" s="152"/>
      <c r="DT231" s="152"/>
      <c r="DU231" s="152"/>
      <c r="DV231" s="152"/>
      <c r="DW231" s="152"/>
      <c r="DX231" s="152"/>
      <c r="DY231" s="152"/>
      <c r="DZ231" s="152"/>
      <c r="EA231" s="152"/>
      <c r="EB231" s="152"/>
      <c r="EC231" s="152"/>
      <c r="ED231" s="152"/>
      <c r="EE231" s="152"/>
      <c r="EF231" s="152"/>
      <c r="EG231" s="152"/>
      <c r="EH231" s="152"/>
      <c r="EI231" s="152"/>
      <c r="EJ231" s="152"/>
      <c r="EK231" s="152"/>
      <c r="EL231" s="152"/>
      <c r="EM231" s="152"/>
      <c r="EN231" s="152"/>
      <c r="EO231" s="152"/>
      <c r="EP231" s="152"/>
      <c r="EQ231" s="152"/>
      <c r="ER231" s="152"/>
      <c r="ES231" s="152"/>
      <c r="ET231" s="152"/>
      <c r="EU231" s="152"/>
      <c r="EV231" s="152"/>
      <c r="EW231" s="152"/>
      <c r="EX231" s="152"/>
      <c r="EY231" s="152"/>
      <c r="EZ231" s="152"/>
      <c r="FA231" s="152"/>
      <c r="FB231" s="152"/>
      <c r="FC231" s="152"/>
      <c r="FD231" s="152"/>
      <c r="FE231" s="152"/>
      <c r="FF231" s="152"/>
      <c r="FG231" s="152"/>
      <c r="FH231" s="152"/>
      <c r="FI231" s="152"/>
      <c r="FJ231" s="152"/>
      <c r="FK231" s="152"/>
      <c r="FL231" s="152"/>
      <c r="FM231" s="152"/>
      <c r="FN231" s="152"/>
      <c r="FO231" s="152"/>
      <c r="FP231" s="152"/>
      <c r="FQ231" s="152"/>
      <c r="FR231" s="152"/>
      <c r="FS231" s="152"/>
      <c r="FT231" s="152"/>
      <c r="FU231" s="152"/>
      <c r="FV231" s="152"/>
      <c r="FW231" s="152"/>
      <c r="FX231" s="152"/>
      <c r="FY231" s="152"/>
      <c r="FZ231" s="152"/>
      <c r="GA231" s="152"/>
      <c r="GB231" s="152"/>
      <c r="GC231" s="152"/>
      <c r="GD231" s="152"/>
      <c r="GE231" s="152"/>
      <c r="GF231" s="152"/>
      <c r="GG231" s="152"/>
      <c r="GH231" s="152"/>
      <c r="GI231" s="152"/>
      <c r="GJ231" s="152"/>
      <c r="GK231" s="152"/>
      <c r="GL231" s="152"/>
      <c r="GM231" s="152"/>
      <c r="GN231" s="152"/>
      <c r="GO231" s="152"/>
      <c r="GP231" s="152"/>
      <c r="GQ231" s="152"/>
      <c r="GR231" s="152"/>
      <c r="GS231" s="152"/>
      <c r="GT231" s="152"/>
      <c r="GU231" s="152"/>
      <c r="GV231" s="152"/>
      <c r="GW231" s="152"/>
      <c r="GX231" s="152"/>
      <c r="GY231" s="152"/>
      <c r="GZ231" s="152"/>
      <c r="HA231" s="152"/>
      <c r="HB231" s="152"/>
      <c r="HC231" s="152"/>
      <c r="HD231" s="152"/>
      <c r="HE231" s="152"/>
      <c r="HF231" s="152"/>
      <c r="HG231" s="152"/>
      <c r="HH231" s="152"/>
      <c r="HI231" s="152"/>
      <c r="HJ231" s="152"/>
      <c r="HK231" s="152"/>
      <c r="HL231" s="152"/>
      <c r="HM231" s="152"/>
      <c r="HN231" s="152"/>
      <c r="HO231" s="152"/>
      <c r="HP231" s="152"/>
      <c r="HQ231" s="152"/>
      <c r="HR231" s="152"/>
      <c r="HS231" s="152"/>
      <c r="HT231" s="152"/>
      <c r="HU231" s="152"/>
      <c r="HV231" s="152"/>
      <c r="HW231" s="152"/>
      <c r="HX231" s="152"/>
      <c r="HY231" s="152"/>
    </row>
    <row r="232" spans="1:236" s="155" customFormat="1" ht="27" customHeight="1">
      <c r="A232" s="50">
        <v>3</v>
      </c>
      <c r="B232" s="23" t="s">
        <v>193</v>
      </c>
      <c r="C232" s="21">
        <v>1</v>
      </c>
      <c r="D232" s="21"/>
      <c r="E232" s="21"/>
      <c r="F232" s="22">
        <v>11</v>
      </c>
      <c r="G232" s="21" t="s">
        <v>9</v>
      </c>
      <c r="H232" s="22">
        <v>1450</v>
      </c>
      <c r="I232" s="21" t="s">
        <v>10</v>
      </c>
      <c r="J232" s="20"/>
      <c r="K232" s="22">
        <f>C232*1</f>
        <v>1</v>
      </c>
      <c r="L232" s="74"/>
      <c r="M232" s="74"/>
      <c r="N232" s="74"/>
      <c r="O232" s="22">
        <f>C232*F232</f>
        <v>11</v>
      </c>
      <c r="P232" s="57">
        <f>F232*0</f>
        <v>0</v>
      </c>
      <c r="Q232" s="210"/>
      <c r="R232" s="152"/>
      <c r="S232" s="22" t="s">
        <v>257</v>
      </c>
      <c r="T232" s="152"/>
      <c r="U232" s="152"/>
      <c r="V232" s="152"/>
      <c r="W232" s="152"/>
      <c r="X232" s="152"/>
      <c r="Y232" s="152"/>
      <c r="Z232" s="152"/>
      <c r="AA232" s="152"/>
      <c r="AB232" s="152"/>
      <c r="AC232" s="152"/>
      <c r="AD232" s="152"/>
      <c r="AE232" s="152"/>
      <c r="AF232" s="152"/>
      <c r="AG232" s="152"/>
      <c r="AH232" s="152"/>
      <c r="AI232" s="152"/>
      <c r="AJ232" s="152"/>
      <c r="AK232" s="152"/>
      <c r="AL232" s="152"/>
      <c r="AM232" s="152"/>
      <c r="AN232" s="152"/>
      <c r="AO232" s="152"/>
      <c r="AP232" s="152"/>
      <c r="AQ232" s="152"/>
      <c r="AR232" s="152"/>
      <c r="AS232" s="152"/>
      <c r="AT232" s="152"/>
      <c r="AU232" s="152"/>
      <c r="AV232" s="152"/>
      <c r="AW232" s="152"/>
      <c r="AX232" s="152"/>
      <c r="AY232" s="152"/>
      <c r="AZ232" s="152"/>
      <c r="BA232" s="152"/>
      <c r="BB232" s="152"/>
      <c r="BC232" s="152"/>
      <c r="BD232" s="152"/>
      <c r="BE232" s="152"/>
      <c r="BF232" s="152"/>
      <c r="BG232" s="152"/>
      <c r="BH232" s="152"/>
      <c r="BI232" s="152"/>
      <c r="BJ232" s="152"/>
      <c r="BK232" s="152"/>
      <c r="BL232" s="152"/>
      <c r="BM232" s="152"/>
      <c r="BN232" s="152"/>
      <c r="BO232" s="152"/>
      <c r="BP232" s="152"/>
      <c r="BQ232" s="152"/>
      <c r="BR232" s="152"/>
      <c r="BS232" s="152"/>
      <c r="BT232" s="152"/>
      <c r="BU232" s="152"/>
      <c r="BV232" s="152"/>
      <c r="BW232" s="152"/>
      <c r="BX232" s="152"/>
      <c r="BY232" s="152"/>
      <c r="BZ232" s="152"/>
      <c r="CA232" s="152"/>
      <c r="CB232" s="152"/>
      <c r="CC232" s="152"/>
      <c r="CD232" s="152"/>
      <c r="CE232" s="152"/>
      <c r="CF232" s="152"/>
      <c r="CG232" s="152"/>
      <c r="CH232" s="152"/>
      <c r="CI232" s="152"/>
      <c r="CJ232" s="152"/>
      <c r="CK232" s="152"/>
      <c r="CL232" s="152"/>
      <c r="CM232" s="152"/>
      <c r="CN232" s="152"/>
      <c r="CO232" s="152"/>
      <c r="CP232" s="152"/>
      <c r="CQ232" s="152"/>
      <c r="CR232" s="152"/>
      <c r="CS232" s="152"/>
      <c r="CT232" s="152"/>
      <c r="CU232" s="152"/>
      <c r="CV232" s="152"/>
      <c r="CW232" s="152"/>
      <c r="CX232" s="152"/>
      <c r="CY232" s="152"/>
      <c r="CZ232" s="152"/>
      <c r="DA232" s="152"/>
      <c r="DB232" s="152"/>
      <c r="DC232" s="152"/>
      <c r="DD232" s="152"/>
      <c r="DE232" s="152"/>
      <c r="DF232" s="152"/>
      <c r="DG232" s="152"/>
      <c r="DH232" s="152"/>
      <c r="DI232" s="152"/>
      <c r="DJ232" s="152"/>
      <c r="DK232" s="152"/>
      <c r="DL232" s="152"/>
      <c r="DM232" s="152"/>
      <c r="DN232" s="152"/>
      <c r="DO232" s="152"/>
      <c r="DP232" s="152"/>
      <c r="DQ232" s="152"/>
      <c r="DR232" s="152"/>
      <c r="DS232" s="152"/>
      <c r="DT232" s="152"/>
      <c r="DU232" s="152"/>
      <c r="DV232" s="152"/>
      <c r="DW232" s="152"/>
      <c r="DX232" s="152"/>
      <c r="DY232" s="152"/>
      <c r="DZ232" s="152"/>
      <c r="EA232" s="152"/>
      <c r="EB232" s="152"/>
      <c r="EC232" s="152"/>
      <c r="ED232" s="152"/>
      <c r="EE232" s="152"/>
      <c r="EF232" s="152"/>
      <c r="EG232" s="152"/>
      <c r="EH232" s="152"/>
      <c r="EI232" s="152"/>
      <c r="EJ232" s="152"/>
      <c r="EK232" s="152"/>
      <c r="EL232" s="152"/>
      <c r="EM232" s="152"/>
      <c r="EN232" s="152"/>
      <c r="EO232" s="152"/>
      <c r="EP232" s="152"/>
      <c r="EQ232" s="152"/>
      <c r="ER232" s="152"/>
      <c r="ES232" s="152"/>
      <c r="ET232" s="152"/>
      <c r="EU232" s="152"/>
      <c r="EV232" s="152"/>
      <c r="EW232" s="152"/>
      <c r="EX232" s="152"/>
      <c r="EY232" s="152"/>
      <c r="EZ232" s="152"/>
      <c r="FA232" s="152"/>
      <c r="FB232" s="152"/>
      <c r="FC232" s="152"/>
      <c r="FD232" s="152"/>
      <c r="FE232" s="152"/>
      <c r="FF232" s="152"/>
      <c r="FG232" s="152"/>
      <c r="FH232" s="152"/>
      <c r="FI232" s="152"/>
      <c r="FJ232" s="152"/>
      <c r="FK232" s="152"/>
      <c r="FL232" s="152"/>
      <c r="FM232" s="152"/>
      <c r="FN232" s="152"/>
      <c r="FO232" s="152"/>
      <c r="FP232" s="152"/>
      <c r="FQ232" s="152"/>
      <c r="FR232" s="152"/>
      <c r="FS232" s="152"/>
      <c r="FT232" s="152"/>
      <c r="FU232" s="152"/>
      <c r="FV232" s="152"/>
      <c r="FW232" s="152"/>
      <c r="FX232" s="152"/>
      <c r="FY232" s="152"/>
      <c r="FZ232" s="152"/>
      <c r="GA232" s="152"/>
      <c r="GB232" s="152"/>
      <c r="GC232" s="152"/>
      <c r="GD232" s="152"/>
      <c r="GE232" s="152"/>
      <c r="GF232" s="152"/>
      <c r="GG232" s="152"/>
      <c r="GH232" s="152"/>
      <c r="GI232" s="152"/>
      <c r="GJ232" s="152"/>
      <c r="GK232" s="152"/>
      <c r="GL232" s="152"/>
      <c r="GM232" s="152"/>
      <c r="GN232" s="152"/>
      <c r="GO232" s="152"/>
      <c r="GP232" s="152"/>
      <c r="GQ232" s="152"/>
      <c r="GR232" s="152"/>
      <c r="GS232" s="152"/>
      <c r="GT232" s="152"/>
      <c r="GU232" s="152"/>
      <c r="GV232" s="152"/>
      <c r="GW232" s="152"/>
      <c r="GX232" s="152"/>
      <c r="GY232" s="152"/>
      <c r="GZ232" s="152"/>
      <c r="HA232" s="152"/>
      <c r="HB232" s="152"/>
      <c r="HC232" s="152"/>
      <c r="HD232" s="152"/>
      <c r="HE232" s="152"/>
      <c r="HF232" s="152"/>
      <c r="HG232" s="152"/>
      <c r="HH232" s="152"/>
      <c r="HI232" s="152"/>
      <c r="HJ232" s="152"/>
      <c r="HK232" s="152"/>
      <c r="HL232" s="152"/>
      <c r="HM232" s="152"/>
      <c r="HN232" s="152"/>
      <c r="HO232" s="152"/>
      <c r="HP232" s="152"/>
      <c r="HQ232" s="152"/>
      <c r="HR232" s="152"/>
      <c r="HS232" s="152"/>
      <c r="HT232" s="152"/>
      <c r="HU232" s="152"/>
      <c r="HV232" s="152"/>
      <c r="HW232" s="152"/>
      <c r="HX232" s="152"/>
      <c r="HY232" s="152"/>
    </row>
    <row r="233" spans="1:236" s="155" customFormat="1" ht="27" customHeight="1">
      <c r="A233" s="50">
        <v>4</v>
      </c>
      <c r="B233" s="23" t="s">
        <v>194</v>
      </c>
      <c r="C233" s="21">
        <v>1</v>
      </c>
      <c r="D233" s="21"/>
      <c r="E233" s="21"/>
      <c r="F233" s="22">
        <v>11</v>
      </c>
      <c r="G233" s="21" t="s">
        <v>9</v>
      </c>
      <c r="H233" s="22">
        <v>1450</v>
      </c>
      <c r="I233" s="21" t="s">
        <v>10</v>
      </c>
      <c r="J233" s="20"/>
      <c r="K233" s="22">
        <f>C233*1</f>
        <v>1</v>
      </c>
      <c r="L233" s="74"/>
      <c r="M233" s="74"/>
      <c r="N233" s="74"/>
      <c r="O233" s="22">
        <f>C233*F233</f>
        <v>11</v>
      </c>
      <c r="P233" s="57">
        <f>F233*0</f>
        <v>0</v>
      </c>
      <c r="Q233" s="211"/>
      <c r="R233" s="152"/>
      <c r="S233" s="22" t="s">
        <v>257</v>
      </c>
      <c r="T233" s="152"/>
      <c r="U233" s="152"/>
      <c r="V233" s="152"/>
      <c r="W233" s="152"/>
      <c r="X233" s="152"/>
      <c r="Y233" s="152"/>
      <c r="Z233" s="152"/>
      <c r="AA233" s="152"/>
      <c r="AB233" s="152"/>
      <c r="AC233" s="152"/>
      <c r="AD233" s="152"/>
      <c r="AE233" s="152"/>
      <c r="AF233" s="152"/>
      <c r="AG233" s="152"/>
      <c r="AH233" s="152"/>
      <c r="AI233" s="152"/>
      <c r="AJ233" s="152"/>
      <c r="AK233" s="152"/>
      <c r="AL233" s="152"/>
      <c r="AM233" s="152"/>
      <c r="AN233" s="152"/>
      <c r="AO233" s="152"/>
      <c r="AP233" s="152"/>
      <c r="AQ233" s="152"/>
      <c r="AR233" s="152"/>
      <c r="AS233" s="152"/>
      <c r="AT233" s="152"/>
      <c r="AU233" s="152"/>
      <c r="AV233" s="152"/>
      <c r="AW233" s="152"/>
      <c r="AX233" s="152"/>
      <c r="AY233" s="152"/>
      <c r="AZ233" s="152"/>
      <c r="BA233" s="152"/>
      <c r="BB233" s="152"/>
      <c r="BC233" s="152"/>
      <c r="BD233" s="152"/>
      <c r="BE233" s="152"/>
      <c r="BF233" s="152"/>
      <c r="BG233" s="152"/>
      <c r="BH233" s="152"/>
      <c r="BI233" s="152"/>
      <c r="BJ233" s="152"/>
      <c r="BK233" s="152"/>
      <c r="BL233" s="152"/>
      <c r="BM233" s="152"/>
      <c r="BN233" s="152"/>
      <c r="BO233" s="152"/>
      <c r="BP233" s="152"/>
      <c r="BQ233" s="152"/>
      <c r="BR233" s="152"/>
      <c r="BS233" s="152"/>
      <c r="BT233" s="152"/>
      <c r="BU233" s="152"/>
      <c r="BV233" s="152"/>
      <c r="BW233" s="152"/>
      <c r="BX233" s="152"/>
      <c r="BY233" s="152"/>
      <c r="BZ233" s="152"/>
      <c r="CA233" s="152"/>
      <c r="CB233" s="152"/>
      <c r="CC233" s="152"/>
      <c r="CD233" s="152"/>
      <c r="CE233" s="152"/>
      <c r="CF233" s="152"/>
      <c r="CG233" s="152"/>
      <c r="CH233" s="152"/>
      <c r="CI233" s="152"/>
      <c r="CJ233" s="152"/>
      <c r="CK233" s="152"/>
      <c r="CL233" s="152"/>
      <c r="CM233" s="152"/>
      <c r="CN233" s="152"/>
      <c r="CO233" s="152"/>
      <c r="CP233" s="152"/>
      <c r="CQ233" s="152"/>
      <c r="CR233" s="152"/>
      <c r="CS233" s="152"/>
      <c r="CT233" s="152"/>
      <c r="CU233" s="152"/>
      <c r="CV233" s="152"/>
      <c r="CW233" s="152"/>
      <c r="CX233" s="152"/>
      <c r="CY233" s="152"/>
      <c r="CZ233" s="152"/>
      <c r="DA233" s="152"/>
      <c r="DB233" s="152"/>
      <c r="DC233" s="152"/>
      <c r="DD233" s="152"/>
      <c r="DE233" s="152"/>
      <c r="DF233" s="152"/>
      <c r="DG233" s="152"/>
      <c r="DH233" s="152"/>
      <c r="DI233" s="152"/>
      <c r="DJ233" s="152"/>
      <c r="DK233" s="152"/>
      <c r="DL233" s="152"/>
      <c r="DM233" s="152"/>
      <c r="DN233" s="152"/>
      <c r="DO233" s="152"/>
      <c r="DP233" s="152"/>
      <c r="DQ233" s="152"/>
      <c r="DR233" s="152"/>
      <c r="DS233" s="152"/>
      <c r="DT233" s="152"/>
      <c r="DU233" s="152"/>
      <c r="DV233" s="152"/>
      <c r="DW233" s="152"/>
      <c r="DX233" s="152"/>
      <c r="DY233" s="152"/>
      <c r="DZ233" s="152"/>
      <c r="EA233" s="152"/>
      <c r="EB233" s="152"/>
      <c r="EC233" s="152"/>
      <c r="ED233" s="152"/>
      <c r="EE233" s="152"/>
      <c r="EF233" s="152"/>
      <c r="EG233" s="152"/>
      <c r="EH233" s="152"/>
      <c r="EI233" s="152"/>
      <c r="EJ233" s="152"/>
      <c r="EK233" s="152"/>
      <c r="EL233" s="152"/>
      <c r="EM233" s="152"/>
      <c r="EN233" s="152"/>
      <c r="EO233" s="152"/>
      <c r="EP233" s="152"/>
      <c r="EQ233" s="152"/>
      <c r="ER233" s="152"/>
      <c r="ES233" s="152"/>
      <c r="ET233" s="152"/>
      <c r="EU233" s="152"/>
      <c r="EV233" s="152"/>
      <c r="EW233" s="152"/>
      <c r="EX233" s="152"/>
      <c r="EY233" s="152"/>
      <c r="EZ233" s="152"/>
      <c r="FA233" s="152"/>
      <c r="FB233" s="152"/>
      <c r="FC233" s="152"/>
      <c r="FD233" s="152"/>
      <c r="FE233" s="152"/>
      <c r="FF233" s="152"/>
      <c r="FG233" s="152"/>
      <c r="FH233" s="152"/>
      <c r="FI233" s="152"/>
      <c r="FJ233" s="152"/>
      <c r="FK233" s="152"/>
      <c r="FL233" s="152"/>
      <c r="FM233" s="152"/>
      <c r="FN233" s="152"/>
      <c r="FO233" s="152"/>
      <c r="FP233" s="152"/>
      <c r="FQ233" s="152"/>
      <c r="FR233" s="152"/>
      <c r="FS233" s="152"/>
      <c r="FT233" s="152"/>
      <c r="FU233" s="152"/>
      <c r="FV233" s="152"/>
      <c r="FW233" s="152"/>
      <c r="FX233" s="152"/>
      <c r="FY233" s="152"/>
      <c r="FZ233" s="152"/>
      <c r="GA233" s="152"/>
      <c r="GB233" s="152"/>
      <c r="GC233" s="152"/>
      <c r="GD233" s="152"/>
      <c r="GE233" s="152"/>
      <c r="GF233" s="152"/>
      <c r="GG233" s="152"/>
      <c r="GH233" s="152"/>
      <c r="GI233" s="152"/>
      <c r="GJ233" s="152"/>
      <c r="GK233" s="152"/>
      <c r="GL233" s="152"/>
      <c r="GM233" s="152"/>
      <c r="GN233" s="152"/>
      <c r="GO233" s="152"/>
      <c r="GP233" s="152"/>
      <c r="GQ233" s="152"/>
      <c r="GR233" s="152"/>
      <c r="GS233" s="152"/>
      <c r="GT233" s="152"/>
      <c r="GU233" s="152"/>
      <c r="GV233" s="152"/>
      <c r="GW233" s="152"/>
      <c r="GX233" s="152"/>
      <c r="GY233" s="152"/>
      <c r="GZ233" s="152"/>
      <c r="HA233" s="152"/>
      <c r="HB233" s="152"/>
      <c r="HC233" s="152"/>
      <c r="HD233" s="152"/>
      <c r="HE233" s="152"/>
      <c r="HF233" s="152"/>
      <c r="HG233" s="152"/>
      <c r="HH233" s="152"/>
      <c r="HI233" s="152"/>
      <c r="HJ233" s="152"/>
      <c r="HK233" s="152"/>
      <c r="HL233" s="152"/>
      <c r="HM233" s="152"/>
      <c r="HN233" s="152"/>
      <c r="HO233" s="152"/>
      <c r="HP233" s="152"/>
      <c r="HQ233" s="152"/>
      <c r="HR233" s="152"/>
      <c r="HS233" s="152"/>
      <c r="HT233" s="152"/>
      <c r="HU233" s="152"/>
      <c r="HV233" s="152"/>
      <c r="HW233" s="152"/>
      <c r="HX233" s="152"/>
      <c r="HY233" s="152"/>
    </row>
    <row r="234" spans="1:236" s="2" customFormat="1" ht="14.4" thickBot="1">
      <c r="A234" s="112">
        <v>5</v>
      </c>
      <c r="B234" s="113" t="s">
        <v>0</v>
      </c>
      <c r="C234" s="53"/>
      <c r="D234" s="53"/>
      <c r="E234" s="53"/>
      <c r="F234" s="54">
        <v>66.599999999999994</v>
      </c>
      <c r="G234" s="53"/>
      <c r="H234" s="54"/>
      <c r="I234" s="53"/>
      <c r="J234" s="83" t="s">
        <v>195</v>
      </c>
      <c r="K234" s="84"/>
      <c r="L234" s="137">
        <f>SUM(L4:L233)</f>
        <v>206</v>
      </c>
      <c r="M234" s="137">
        <f>SUM(M4:M233)</f>
        <v>0</v>
      </c>
      <c r="N234" s="137"/>
      <c r="O234" s="84">
        <f t="shared" ref="O234" si="64">SUM(O230:O233)</f>
        <v>66</v>
      </c>
      <c r="P234" s="138">
        <f>SUM(P230:P233)</f>
        <v>0</v>
      </c>
      <c r="Q234" s="90">
        <f>O234/0.575</f>
        <v>114.78260869565219</v>
      </c>
      <c r="R234" s="212">
        <f>Q234*1.2</f>
        <v>137.73913043478262</v>
      </c>
      <c r="S234" s="58"/>
    </row>
    <row r="235" spans="1:236" s="5" customFormat="1">
      <c r="A235" s="44"/>
      <c r="B235" s="45"/>
      <c r="C235" s="44"/>
      <c r="D235" s="44"/>
      <c r="E235" s="44"/>
      <c r="F235" s="44"/>
      <c r="G235" s="46"/>
      <c r="H235" s="47"/>
      <c r="I235" s="47"/>
      <c r="J235" s="46"/>
      <c r="K235" s="47"/>
      <c r="Q235" s="93"/>
      <c r="HS235" s="98"/>
      <c r="HT235" s="98"/>
      <c r="HU235" s="98"/>
      <c r="HV235" s="98"/>
      <c r="HW235" s="98"/>
      <c r="HX235" s="98"/>
      <c r="HY235" s="98"/>
      <c r="HZ235" s="98"/>
      <c r="IA235" s="98"/>
      <c r="IB235" s="98"/>
    </row>
    <row r="236" spans="1:236" s="5" customFormat="1">
      <c r="A236" s="44"/>
      <c r="B236" s="45"/>
      <c r="C236" s="44"/>
      <c r="D236" s="44"/>
      <c r="E236" s="44"/>
      <c r="F236" s="44"/>
      <c r="G236" s="46"/>
      <c r="H236" s="47"/>
      <c r="I236" s="47"/>
      <c r="J236" s="46"/>
      <c r="K236" s="47"/>
      <c r="Q236" s="93"/>
      <c r="HS236" s="98"/>
      <c r="HT236" s="98"/>
      <c r="HU236" s="98"/>
      <c r="HV236" s="98"/>
      <c r="HW236" s="98"/>
      <c r="HX236" s="98"/>
      <c r="HY236" s="98"/>
      <c r="HZ236" s="98"/>
      <c r="IA236" s="98"/>
      <c r="IB236" s="98"/>
    </row>
    <row r="237" spans="1:236" s="5" customFormat="1" ht="14.4" thickBot="1">
      <c r="A237" s="44"/>
      <c r="B237" s="45"/>
      <c r="C237" s="44"/>
      <c r="D237" s="44"/>
      <c r="E237" s="44"/>
      <c r="F237" s="44"/>
      <c r="G237" s="46"/>
      <c r="H237" s="47"/>
      <c r="I237" s="47"/>
      <c r="J237" s="46"/>
      <c r="K237" s="47"/>
      <c r="Q237" s="93"/>
      <c r="HS237" s="98"/>
      <c r="HT237" s="98"/>
      <c r="HU237" s="98"/>
      <c r="HV237" s="98"/>
      <c r="HW237" s="98"/>
      <c r="HX237" s="98"/>
      <c r="HY237" s="98"/>
      <c r="HZ237" s="98"/>
      <c r="IA237" s="98"/>
      <c r="IB237" s="98"/>
    </row>
    <row r="238" spans="1:236" s="155" customFormat="1" ht="42" thickBot="1">
      <c r="A238" s="190" t="s">
        <v>186</v>
      </c>
      <c r="B238" s="191" t="s">
        <v>253</v>
      </c>
      <c r="C238" s="191"/>
      <c r="D238" s="191"/>
      <c r="E238" s="191"/>
      <c r="F238" s="191"/>
      <c r="G238" s="191"/>
      <c r="H238" s="191"/>
      <c r="I238" s="191"/>
      <c r="J238" s="192"/>
      <c r="K238" s="11" t="s">
        <v>15</v>
      </c>
      <c r="L238" s="152"/>
      <c r="M238" s="152"/>
      <c r="N238" s="152"/>
      <c r="O238" s="152"/>
      <c r="P238" s="152"/>
      <c r="Q238" s="152"/>
      <c r="R238" s="152"/>
      <c r="S238" s="152"/>
      <c r="T238" s="152"/>
      <c r="U238" s="152"/>
      <c r="V238" s="152"/>
      <c r="W238" s="152"/>
      <c r="X238" s="152"/>
      <c r="Y238" s="152"/>
      <c r="Z238" s="152"/>
      <c r="AA238" s="152"/>
      <c r="AB238" s="152"/>
      <c r="AC238" s="152"/>
      <c r="AD238" s="152"/>
      <c r="AE238" s="152"/>
      <c r="AF238" s="152"/>
      <c r="AG238" s="152"/>
      <c r="AH238" s="152"/>
      <c r="AI238" s="152"/>
      <c r="AJ238" s="152"/>
      <c r="AK238" s="152"/>
      <c r="AL238" s="152"/>
      <c r="AM238" s="152"/>
      <c r="AN238" s="152"/>
      <c r="AO238" s="152"/>
      <c r="AP238" s="152"/>
      <c r="AQ238" s="152"/>
      <c r="AR238" s="152"/>
      <c r="AS238" s="152"/>
      <c r="AT238" s="152"/>
      <c r="AU238" s="152"/>
      <c r="AV238" s="152"/>
      <c r="AW238" s="152"/>
      <c r="AX238" s="152"/>
      <c r="AY238" s="152"/>
      <c r="AZ238" s="152"/>
      <c r="BA238" s="152"/>
      <c r="BB238" s="152"/>
      <c r="BC238" s="152"/>
      <c r="BD238" s="152"/>
      <c r="BE238" s="152"/>
      <c r="BF238" s="152"/>
      <c r="BG238" s="152"/>
      <c r="BH238" s="152"/>
      <c r="BI238" s="152"/>
      <c r="BJ238" s="152"/>
      <c r="BK238" s="152"/>
      <c r="BL238" s="152"/>
      <c r="BM238" s="152"/>
      <c r="BN238" s="152"/>
      <c r="BO238" s="152"/>
      <c r="BP238" s="152"/>
      <c r="BQ238" s="152"/>
      <c r="BR238" s="152"/>
      <c r="BS238" s="152"/>
      <c r="BT238" s="152"/>
      <c r="BU238" s="152"/>
      <c r="BV238" s="152"/>
      <c r="BW238" s="152"/>
      <c r="BX238" s="152"/>
      <c r="BY238" s="152"/>
      <c r="BZ238" s="152"/>
      <c r="CA238" s="152"/>
      <c r="CB238" s="152"/>
      <c r="CC238" s="152"/>
      <c r="CD238" s="152"/>
      <c r="CE238" s="152"/>
      <c r="CF238" s="152"/>
      <c r="CG238" s="152"/>
      <c r="CH238" s="152"/>
      <c r="CI238" s="152"/>
      <c r="CJ238" s="152"/>
      <c r="CK238" s="152"/>
      <c r="CL238" s="152"/>
      <c r="CM238" s="152"/>
      <c r="CN238" s="152"/>
      <c r="CO238" s="152"/>
      <c r="CP238" s="152"/>
      <c r="CQ238" s="152"/>
      <c r="CR238" s="152"/>
      <c r="CS238" s="152"/>
      <c r="CT238" s="152"/>
      <c r="CU238" s="152"/>
      <c r="CV238" s="152"/>
      <c r="CW238" s="152"/>
      <c r="CX238" s="152"/>
      <c r="CY238" s="152"/>
      <c r="CZ238" s="152"/>
      <c r="DA238" s="152"/>
      <c r="DB238" s="152"/>
      <c r="DC238" s="152"/>
      <c r="DD238" s="152"/>
      <c r="DE238" s="152"/>
      <c r="DF238" s="152"/>
      <c r="DG238" s="152"/>
      <c r="DH238" s="152"/>
      <c r="DI238" s="152"/>
      <c r="DJ238" s="152"/>
      <c r="DK238" s="152"/>
      <c r="DL238" s="152"/>
      <c r="DM238" s="152"/>
      <c r="DN238" s="152"/>
      <c r="DO238" s="152"/>
      <c r="DP238" s="152"/>
      <c r="DQ238" s="152"/>
      <c r="DR238" s="152"/>
      <c r="DS238" s="152"/>
      <c r="DT238" s="152"/>
      <c r="DU238" s="152"/>
      <c r="DV238" s="152"/>
      <c r="DW238" s="152"/>
      <c r="DX238" s="152"/>
      <c r="DY238" s="152"/>
      <c r="DZ238" s="152"/>
      <c r="EA238" s="152"/>
      <c r="EB238" s="152"/>
      <c r="EC238" s="152"/>
      <c r="ED238" s="152"/>
      <c r="EE238" s="152"/>
      <c r="EF238" s="152"/>
      <c r="EG238" s="152"/>
      <c r="EH238" s="152"/>
      <c r="EI238" s="152"/>
      <c r="EJ238" s="152"/>
      <c r="EK238" s="152"/>
      <c r="EL238" s="152"/>
      <c r="EM238" s="152"/>
      <c r="EN238" s="152"/>
      <c r="EO238" s="152"/>
      <c r="EP238" s="152"/>
      <c r="EQ238" s="152"/>
      <c r="ER238" s="152"/>
      <c r="ES238" s="152"/>
      <c r="ET238" s="152"/>
      <c r="EU238" s="152"/>
      <c r="EV238" s="152"/>
      <c r="EW238" s="152"/>
      <c r="EX238" s="152"/>
      <c r="EY238" s="152"/>
      <c r="EZ238" s="152"/>
      <c r="FA238" s="152"/>
      <c r="FB238" s="152"/>
      <c r="FC238" s="152"/>
      <c r="FD238" s="152"/>
      <c r="FE238" s="152"/>
      <c r="FF238" s="152"/>
      <c r="FG238" s="152"/>
      <c r="FH238" s="152"/>
      <c r="FI238" s="152"/>
      <c r="FJ238" s="152"/>
      <c r="FK238" s="152"/>
      <c r="FL238" s="152"/>
      <c r="FM238" s="152"/>
      <c r="FN238" s="152"/>
      <c r="FO238" s="152"/>
      <c r="FP238" s="152"/>
      <c r="FQ238" s="152"/>
      <c r="FR238" s="152"/>
      <c r="FS238" s="152"/>
      <c r="FT238" s="152"/>
      <c r="FU238" s="152"/>
      <c r="FV238" s="152"/>
      <c r="FW238" s="152"/>
      <c r="FX238" s="152"/>
      <c r="FY238" s="152"/>
      <c r="FZ238" s="152"/>
      <c r="GA238" s="152"/>
      <c r="GB238" s="152"/>
      <c r="GC238" s="152"/>
      <c r="GD238" s="152"/>
      <c r="GE238" s="152"/>
      <c r="GF238" s="152"/>
      <c r="GG238" s="152"/>
      <c r="GH238" s="152"/>
      <c r="GI238" s="152"/>
      <c r="GJ238" s="152"/>
      <c r="GK238" s="152"/>
      <c r="GL238" s="152"/>
      <c r="GM238" s="152"/>
      <c r="GN238" s="152"/>
      <c r="GO238" s="152"/>
      <c r="GP238" s="152"/>
      <c r="GQ238" s="152"/>
      <c r="GR238" s="152"/>
      <c r="GS238" s="152"/>
      <c r="GT238" s="152"/>
      <c r="GU238" s="152"/>
      <c r="GV238" s="152"/>
      <c r="GW238" s="152"/>
      <c r="GX238" s="152"/>
      <c r="GY238" s="152"/>
      <c r="GZ238" s="152"/>
      <c r="HA238" s="152"/>
      <c r="HB238" s="152"/>
      <c r="HC238" s="152"/>
      <c r="HD238" s="152"/>
      <c r="HE238" s="152"/>
      <c r="HF238" s="152"/>
      <c r="HG238" s="152"/>
      <c r="HH238" s="152"/>
      <c r="HI238" s="152"/>
      <c r="HJ238" s="152"/>
      <c r="HK238" s="152"/>
      <c r="HL238" s="152"/>
      <c r="HM238" s="152"/>
      <c r="HN238" s="152"/>
      <c r="HO238" s="152"/>
      <c r="HP238" s="152"/>
      <c r="HQ238" s="152"/>
      <c r="HR238" s="152"/>
      <c r="HS238" s="152"/>
      <c r="HT238" s="152"/>
      <c r="HU238" s="152"/>
      <c r="HV238" s="152"/>
      <c r="HW238" s="152"/>
      <c r="HX238" s="152"/>
      <c r="HY238" s="152"/>
    </row>
    <row r="239" spans="1:236" s="8" customFormat="1" ht="28.2" thickBot="1">
      <c r="A239" s="99" t="s">
        <v>16</v>
      </c>
      <c r="B239" s="193" t="s">
        <v>187</v>
      </c>
      <c r="C239" s="100" t="s">
        <v>3</v>
      </c>
      <c r="D239" s="100" t="s">
        <v>7</v>
      </c>
      <c r="E239" s="100" t="s">
        <v>8</v>
      </c>
      <c r="F239" s="100" t="s">
        <v>17</v>
      </c>
      <c r="G239" s="100" t="s">
        <v>4</v>
      </c>
      <c r="H239" s="100" t="s">
        <v>18</v>
      </c>
      <c r="I239" s="100" t="s">
        <v>5</v>
      </c>
      <c r="J239" s="105" t="s">
        <v>6</v>
      </c>
      <c r="K239" s="81"/>
    </row>
    <row r="240" spans="1:236" s="8" customFormat="1" ht="27.6">
      <c r="A240" s="15">
        <v>1</v>
      </c>
      <c r="B240" s="101" t="s">
        <v>196</v>
      </c>
      <c r="C240" s="17">
        <v>2</v>
      </c>
      <c r="D240" s="17">
        <v>1</v>
      </c>
      <c r="E240" s="17">
        <v>1</v>
      </c>
      <c r="F240" s="18">
        <v>7.5</v>
      </c>
      <c r="G240" s="17" t="s">
        <v>9</v>
      </c>
      <c r="H240" s="18">
        <v>1450</v>
      </c>
      <c r="I240" s="17" t="s">
        <v>10</v>
      </c>
      <c r="J240" s="194" t="s">
        <v>197</v>
      </c>
      <c r="K240" s="89">
        <f>C240*1</f>
        <v>2</v>
      </c>
      <c r="L240" s="8">
        <v>6</v>
      </c>
    </row>
    <row r="241" spans="1:236" s="2" customFormat="1" ht="14.4" thickBot="1">
      <c r="A241" s="112">
        <v>2</v>
      </c>
      <c r="B241" s="113" t="s">
        <v>0</v>
      </c>
      <c r="C241" s="53"/>
      <c r="D241" s="53"/>
      <c r="E241" s="53"/>
      <c r="F241" s="54"/>
      <c r="G241" s="53"/>
      <c r="H241" s="54"/>
      <c r="I241" s="53"/>
      <c r="J241" s="195" t="s">
        <v>198</v>
      </c>
      <c r="K241" s="1"/>
      <c r="L241" s="2">
        <f>SUM(L8:L240)</f>
        <v>418</v>
      </c>
      <c r="M241" s="2">
        <f>SUM(M8:M240)</f>
        <v>0</v>
      </c>
    </row>
    <row r="242" spans="1:236" s="5" customFormat="1" ht="14.4" thickBot="1">
      <c r="A242" s="44"/>
      <c r="B242" s="45"/>
      <c r="C242" s="44"/>
      <c r="D242" s="44"/>
      <c r="E242" s="44"/>
      <c r="F242" s="44"/>
      <c r="G242" s="46"/>
      <c r="H242" s="47"/>
      <c r="I242" s="47"/>
      <c r="J242" s="46"/>
      <c r="K242" s="47"/>
      <c r="Q242" s="93"/>
      <c r="HS242" s="98"/>
      <c r="HT242" s="98"/>
      <c r="HU242" s="98"/>
      <c r="HV242" s="98"/>
      <c r="HW242" s="98"/>
      <c r="HX242" s="98"/>
      <c r="HY242" s="98"/>
      <c r="HZ242" s="98"/>
      <c r="IA242" s="98"/>
      <c r="IB242" s="98"/>
    </row>
    <row r="243" spans="1:236" s="155" customFormat="1" ht="43.95" customHeight="1" thickBot="1">
      <c r="A243" s="116" t="s">
        <v>186</v>
      </c>
      <c r="B243" s="218" t="s">
        <v>254</v>
      </c>
      <c r="C243" s="218"/>
      <c r="D243" s="218"/>
      <c r="E243" s="218"/>
      <c r="F243" s="218"/>
      <c r="G243" s="218"/>
      <c r="H243" s="218"/>
      <c r="I243" s="218"/>
      <c r="J243" s="218"/>
      <c r="K243" s="218"/>
      <c r="L243" s="218"/>
      <c r="M243" s="218"/>
      <c r="N243" s="218"/>
      <c r="O243" s="218"/>
      <c r="P243" s="219"/>
      <c r="R243" s="152"/>
      <c r="S243" s="152"/>
      <c r="T243" s="152"/>
      <c r="U243" s="152"/>
      <c r="V243" s="152"/>
      <c r="W243" s="152"/>
      <c r="X243" s="152"/>
      <c r="Y243" s="152"/>
      <c r="Z243" s="152"/>
      <c r="AA243" s="152"/>
      <c r="AB243" s="152"/>
      <c r="AC243" s="152"/>
      <c r="AD243" s="152"/>
      <c r="AE243" s="152"/>
      <c r="AF243" s="152"/>
      <c r="AG243" s="152"/>
      <c r="AH243" s="152"/>
      <c r="AI243" s="152"/>
      <c r="AJ243" s="152"/>
      <c r="AK243" s="152"/>
      <c r="AL243" s="152"/>
      <c r="AM243" s="152"/>
      <c r="AN243" s="152"/>
      <c r="AO243" s="152"/>
      <c r="AP243" s="152"/>
      <c r="AQ243" s="152"/>
      <c r="AR243" s="152"/>
      <c r="AS243" s="152"/>
      <c r="AT243" s="152"/>
      <c r="AU243" s="152"/>
      <c r="AV243" s="152"/>
      <c r="AW243" s="152"/>
      <c r="AX243" s="152"/>
      <c r="AY243" s="152"/>
      <c r="AZ243" s="152"/>
      <c r="BA243" s="152"/>
      <c r="BB243" s="152"/>
      <c r="BC243" s="152"/>
      <c r="BD243" s="152"/>
      <c r="BE243" s="152"/>
      <c r="BF243" s="152"/>
      <c r="BG243" s="152"/>
      <c r="BH243" s="152"/>
      <c r="BI243" s="152"/>
      <c r="BJ243" s="152"/>
      <c r="BK243" s="152"/>
      <c r="BL243" s="152"/>
      <c r="BM243" s="152"/>
      <c r="BN243" s="152"/>
      <c r="BO243" s="152"/>
      <c r="BP243" s="152"/>
      <c r="BQ243" s="152"/>
      <c r="BR243" s="152"/>
      <c r="BS243" s="152"/>
      <c r="BT243" s="152"/>
      <c r="BU243" s="152"/>
      <c r="BV243" s="152"/>
      <c r="BW243" s="152"/>
      <c r="BX243" s="152"/>
      <c r="BY243" s="152"/>
      <c r="BZ243" s="152"/>
      <c r="CA243" s="152"/>
      <c r="CB243" s="152"/>
      <c r="CC243" s="152"/>
      <c r="CD243" s="152"/>
      <c r="CE243" s="152"/>
      <c r="CF243" s="152"/>
      <c r="CG243" s="152"/>
      <c r="CH243" s="152"/>
      <c r="CI243" s="152"/>
      <c r="CJ243" s="152"/>
      <c r="CK243" s="152"/>
      <c r="CL243" s="152"/>
      <c r="CM243" s="152"/>
      <c r="CN243" s="152"/>
      <c r="CO243" s="152"/>
      <c r="CP243" s="152"/>
      <c r="CQ243" s="152"/>
      <c r="CR243" s="152"/>
      <c r="CS243" s="152"/>
      <c r="CT243" s="152"/>
      <c r="CU243" s="152"/>
      <c r="CV243" s="152"/>
      <c r="CW243" s="152"/>
      <c r="CX243" s="152"/>
      <c r="CY243" s="152"/>
      <c r="CZ243" s="152"/>
      <c r="DA243" s="152"/>
      <c r="DB243" s="152"/>
      <c r="DC243" s="152"/>
      <c r="DD243" s="152"/>
      <c r="DE243" s="152"/>
      <c r="DF243" s="152"/>
      <c r="DG243" s="152"/>
      <c r="DH243" s="152"/>
      <c r="DI243" s="152"/>
      <c r="DJ243" s="152"/>
      <c r="DK243" s="152"/>
      <c r="DL243" s="152"/>
      <c r="DM243" s="152"/>
      <c r="DN243" s="152"/>
      <c r="DO243" s="152"/>
      <c r="DP243" s="152"/>
      <c r="DQ243" s="152"/>
      <c r="DR243" s="152"/>
      <c r="DS243" s="152"/>
      <c r="DT243" s="152"/>
      <c r="DU243" s="152"/>
      <c r="DV243" s="152"/>
      <c r="DW243" s="152"/>
      <c r="DX243" s="152"/>
      <c r="DY243" s="152"/>
      <c r="DZ243" s="152"/>
      <c r="EA243" s="152"/>
      <c r="EB243" s="152"/>
      <c r="EC243" s="152"/>
      <c r="ED243" s="152"/>
      <c r="EE243" s="152"/>
      <c r="EF243" s="152"/>
      <c r="EG243" s="152"/>
      <c r="EH243" s="152"/>
      <c r="EI243" s="152"/>
      <c r="EJ243" s="152"/>
      <c r="EK243" s="152"/>
      <c r="EL243" s="152"/>
      <c r="EM243" s="152"/>
      <c r="EN243" s="152"/>
      <c r="EO243" s="152"/>
      <c r="EP243" s="152"/>
      <c r="EQ243" s="152"/>
      <c r="ER243" s="152"/>
      <c r="ES243" s="152"/>
      <c r="ET243" s="152"/>
      <c r="EU243" s="152"/>
      <c r="EV243" s="152"/>
      <c r="EW243" s="152"/>
      <c r="EX243" s="152"/>
      <c r="EY243" s="152"/>
      <c r="EZ243" s="152"/>
      <c r="FA243" s="152"/>
      <c r="FB243" s="152"/>
      <c r="FC243" s="152"/>
      <c r="FD243" s="152"/>
      <c r="FE243" s="152"/>
      <c r="FF243" s="152"/>
      <c r="FG243" s="152"/>
      <c r="FH243" s="152"/>
      <c r="FI243" s="152"/>
      <c r="FJ243" s="152"/>
      <c r="FK243" s="152"/>
      <c r="FL243" s="152"/>
      <c r="FM243" s="152"/>
      <c r="FN243" s="152"/>
      <c r="FO243" s="152"/>
      <c r="FP243" s="152"/>
      <c r="FQ243" s="152"/>
      <c r="FR243" s="152"/>
      <c r="FS243" s="152"/>
      <c r="FT243" s="152"/>
      <c r="FU243" s="152"/>
      <c r="FV243" s="152"/>
      <c r="FW243" s="152"/>
      <c r="FX243" s="152"/>
      <c r="FY243" s="152"/>
      <c r="FZ243" s="152"/>
      <c r="GA243" s="152"/>
      <c r="GB243" s="152"/>
      <c r="GC243" s="152"/>
      <c r="GD243" s="152"/>
      <c r="GE243" s="152"/>
      <c r="GF243" s="152"/>
      <c r="GG243" s="152"/>
      <c r="GH243" s="152"/>
      <c r="GI243" s="152"/>
      <c r="GJ243" s="152"/>
      <c r="GK243" s="152"/>
      <c r="GL243" s="152"/>
      <c r="GM243" s="152"/>
      <c r="GN243" s="152"/>
      <c r="GO243" s="152"/>
      <c r="GP243" s="152"/>
      <c r="GQ243" s="152"/>
      <c r="GR243" s="152"/>
      <c r="GS243" s="152"/>
      <c r="GT243" s="152"/>
      <c r="GU243" s="152"/>
      <c r="GV243" s="152"/>
      <c r="GW243" s="152"/>
      <c r="GX243" s="152"/>
      <c r="GY243" s="152"/>
      <c r="GZ243" s="152"/>
      <c r="HA243" s="152"/>
      <c r="HB243" s="152"/>
      <c r="HC243" s="152"/>
      <c r="HD243" s="152"/>
      <c r="HE243" s="152"/>
      <c r="HF243" s="152"/>
      <c r="HG243" s="152"/>
      <c r="HH243" s="152"/>
      <c r="HI243" s="152"/>
      <c r="HJ243" s="152"/>
      <c r="HK243" s="152"/>
      <c r="HL243" s="152"/>
      <c r="HM243" s="152"/>
      <c r="HN243" s="152"/>
      <c r="HO243" s="152"/>
      <c r="HP243" s="152"/>
      <c r="HQ243" s="152"/>
      <c r="HR243" s="152"/>
      <c r="HS243" s="152"/>
      <c r="HT243" s="152"/>
      <c r="HU243" s="152"/>
      <c r="HV243" s="152"/>
      <c r="HW243" s="152"/>
      <c r="HX243" s="152"/>
      <c r="HY243" s="152"/>
    </row>
    <row r="244" spans="1:236" s="8" customFormat="1" ht="28.2" thickBot="1">
      <c r="A244" s="48" t="s">
        <v>16</v>
      </c>
      <c r="B244" s="209" t="s">
        <v>187</v>
      </c>
      <c r="C244" s="49" t="s">
        <v>178</v>
      </c>
      <c r="D244" s="49"/>
      <c r="E244" s="49"/>
      <c r="F244" s="146" t="s">
        <v>17</v>
      </c>
      <c r="G244" s="49" t="s">
        <v>188</v>
      </c>
      <c r="H244" s="146" t="s">
        <v>18</v>
      </c>
      <c r="I244" s="49" t="s">
        <v>189</v>
      </c>
      <c r="J244" s="80" t="s">
        <v>190</v>
      </c>
      <c r="K244" s="81"/>
      <c r="O244" s="48" t="s">
        <v>7</v>
      </c>
      <c r="P244" s="80" t="s">
        <v>8</v>
      </c>
      <c r="Q244" s="96" t="s">
        <v>28</v>
      </c>
      <c r="S244" s="36" t="s">
        <v>240</v>
      </c>
    </row>
    <row r="245" spans="1:236" s="8" customFormat="1" ht="27.6">
      <c r="A245" s="15">
        <v>1</v>
      </c>
      <c r="B245" s="101" t="s">
        <v>199</v>
      </c>
      <c r="C245" s="17">
        <v>1</v>
      </c>
      <c r="D245" s="17"/>
      <c r="E245" s="17"/>
      <c r="F245" s="18">
        <v>5.5</v>
      </c>
      <c r="G245" s="17" t="s">
        <v>9</v>
      </c>
      <c r="H245" s="18">
        <v>1450</v>
      </c>
      <c r="I245" s="17" t="s">
        <v>10</v>
      </c>
      <c r="J245" s="16"/>
      <c r="K245" s="18">
        <f t="shared" ref="K245" si="65">C245*1</f>
        <v>1</v>
      </c>
      <c r="L245" s="108">
        <v>6</v>
      </c>
      <c r="M245" s="108"/>
      <c r="N245" s="108"/>
      <c r="O245" s="18">
        <f t="shared" ref="O245" si="66">C245*F245</f>
        <v>5.5</v>
      </c>
      <c r="P245" s="56">
        <f t="shared" ref="P245" si="67">F245*0</f>
        <v>0</v>
      </c>
      <c r="Q245" s="142"/>
      <c r="S245" s="22" t="s">
        <v>257</v>
      </c>
    </row>
    <row r="246" spans="1:236" s="8" customFormat="1" ht="27.6">
      <c r="A246" s="50">
        <v>2</v>
      </c>
      <c r="B246" s="23" t="s">
        <v>200</v>
      </c>
      <c r="C246" s="21">
        <v>1</v>
      </c>
      <c r="D246" s="21"/>
      <c r="E246" s="21"/>
      <c r="F246" s="22">
        <v>5.5</v>
      </c>
      <c r="G246" s="21" t="s">
        <v>9</v>
      </c>
      <c r="H246" s="22">
        <v>1450</v>
      </c>
      <c r="I246" s="21" t="s">
        <v>10</v>
      </c>
      <c r="J246" s="20"/>
      <c r="K246" s="22">
        <f>C246*1</f>
        <v>1</v>
      </c>
      <c r="L246" s="58">
        <v>6</v>
      </c>
      <c r="M246" s="58"/>
      <c r="N246" s="58"/>
      <c r="O246" s="22">
        <f>C246*F246</f>
        <v>5.5</v>
      </c>
      <c r="P246" s="57">
        <f>F246*0</f>
        <v>0</v>
      </c>
      <c r="Q246" s="142"/>
      <c r="S246" s="22" t="s">
        <v>257</v>
      </c>
    </row>
    <row r="247" spans="1:236" s="8" customFormat="1" ht="27.6">
      <c r="A247" s="50">
        <v>3</v>
      </c>
      <c r="B247" s="23" t="s">
        <v>201</v>
      </c>
      <c r="C247" s="21">
        <v>1</v>
      </c>
      <c r="D247" s="21"/>
      <c r="E247" s="21"/>
      <c r="F247" s="22"/>
      <c r="G247" s="21" t="s">
        <v>9</v>
      </c>
      <c r="H247" s="22">
        <v>1450</v>
      </c>
      <c r="I247" s="21" t="s">
        <v>10</v>
      </c>
      <c r="J247" s="20"/>
      <c r="K247" s="22">
        <f>C247*1</f>
        <v>1</v>
      </c>
      <c r="L247" s="58">
        <v>6</v>
      </c>
      <c r="M247" s="58"/>
      <c r="N247" s="58"/>
      <c r="O247" s="22">
        <f>C247*F247</f>
        <v>0</v>
      </c>
      <c r="P247" s="57">
        <f>F247*0</f>
        <v>0</v>
      </c>
      <c r="Q247" s="142"/>
      <c r="S247" s="22" t="s">
        <v>257</v>
      </c>
    </row>
    <row r="248" spans="1:236" s="8" customFormat="1" ht="27.6">
      <c r="A248" s="50">
        <v>4</v>
      </c>
      <c r="B248" s="23" t="s">
        <v>202</v>
      </c>
      <c r="C248" s="21">
        <v>1</v>
      </c>
      <c r="D248" s="21"/>
      <c r="E248" s="21"/>
      <c r="F248" s="22"/>
      <c r="G248" s="21" t="s">
        <v>9</v>
      </c>
      <c r="H248" s="22">
        <v>1450</v>
      </c>
      <c r="I248" s="21" t="s">
        <v>10</v>
      </c>
      <c r="J248" s="20"/>
      <c r="K248" s="22">
        <f>C248*1</f>
        <v>1</v>
      </c>
      <c r="L248" s="58">
        <v>6</v>
      </c>
      <c r="M248" s="58"/>
      <c r="N248" s="58"/>
      <c r="O248" s="22">
        <f>C248*F248</f>
        <v>0</v>
      </c>
      <c r="P248" s="57">
        <f>F248*0</f>
        <v>0</v>
      </c>
      <c r="Q248" s="142"/>
      <c r="S248" s="22" t="s">
        <v>257</v>
      </c>
    </row>
    <row r="249" spans="1:236" s="8" customFormat="1" ht="27.6">
      <c r="A249" s="50">
        <v>5</v>
      </c>
      <c r="B249" s="23" t="s">
        <v>203</v>
      </c>
      <c r="C249" s="21">
        <v>1</v>
      </c>
      <c r="D249" s="21"/>
      <c r="E249" s="21"/>
      <c r="F249" s="22"/>
      <c r="G249" s="21" t="s">
        <v>9</v>
      </c>
      <c r="H249" s="22">
        <v>1450</v>
      </c>
      <c r="I249" s="21" t="s">
        <v>10</v>
      </c>
      <c r="J249" s="20"/>
      <c r="K249" s="22">
        <f>C249*1</f>
        <v>1</v>
      </c>
      <c r="L249" s="58">
        <v>6</v>
      </c>
      <c r="M249" s="58"/>
      <c r="N249" s="58"/>
      <c r="O249" s="22">
        <f>C249*F249</f>
        <v>0</v>
      </c>
      <c r="P249" s="57">
        <f>F249*0</f>
        <v>0</v>
      </c>
      <c r="Q249" s="142"/>
      <c r="S249" s="22" t="s">
        <v>257</v>
      </c>
    </row>
    <row r="250" spans="1:236" s="8" customFormat="1" ht="27.6">
      <c r="A250" s="50">
        <v>6</v>
      </c>
      <c r="B250" s="23" t="s">
        <v>204</v>
      </c>
      <c r="C250" s="21">
        <v>1</v>
      </c>
      <c r="D250" s="21"/>
      <c r="E250" s="21"/>
      <c r="F250" s="22"/>
      <c r="G250" s="21" t="s">
        <v>9</v>
      </c>
      <c r="H250" s="22">
        <v>1450</v>
      </c>
      <c r="I250" s="21" t="s">
        <v>10</v>
      </c>
      <c r="J250" s="20"/>
      <c r="K250" s="22">
        <f>C250*1</f>
        <v>1</v>
      </c>
      <c r="L250" s="58">
        <v>6</v>
      </c>
      <c r="M250" s="58"/>
      <c r="N250" s="58"/>
      <c r="O250" s="22">
        <f>C250*F250</f>
        <v>0</v>
      </c>
      <c r="P250" s="57">
        <f>F250*0</f>
        <v>0</v>
      </c>
      <c r="Q250" s="142"/>
      <c r="S250" s="22" t="s">
        <v>257</v>
      </c>
    </row>
    <row r="251" spans="1:236" s="2" customFormat="1" ht="14.4" thickBot="1">
      <c r="A251" s="112">
        <v>5</v>
      </c>
      <c r="B251" s="113" t="s">
        <v>0</v>
      </c>
      <c r="C251" s="53"/>
      <c r="D251" s="53"/>
      <c r="E251" s="53"/>
      <c r="F251" s="54" t="s">
        <v>205</v>
      </c>
      <c r="G251" s="53"/>
      <c r="H251" s="54"/>
      <c r="I251" s="53"/>
      <c r="J251" s="83" t="s">
        <v>195</v>
      </c>
      <c r="K251" s="84"/>
      <c r="L251" s="137">
        <f>SUM(L18:L250)</f>
        <v>872</v>
      </c>
      <c r="M251" s="137">
        <f>SUM(M18:M250)</f>
        <v>0</v>
      </c>
      <c r="N251" s="137"/>
      <c r="O251" s="137"/>
      <c r="P251" s="213"/>
      <c r="Q251" s="90">
        <f>O251/0.575</f>
        <v>0</v>
      </c>
      <c r="R251" s="212">
        <f ca="1">Q251*1.2</f>
        <v>0</v>
      </c>
      <c r="S251" s="58"/>
    </row>
    <row r="252" spans="1:236" s="5" customFormat="1">
      <c r="A252" s="44"/>
      <c r="B252" s="45"/>
      <c r="C252" s="44"/>
      <c r="D252" s="44"/>
      <c r="E252" s="44"/>
      <c r="F252" s="44"/>
      <c r="G252" s="46"/>
      <c r="H252" s="47"/>
      <c r="I252" s="47"/>
      <c r="J252" s="46"/>
      <c r="K252" s="47"/>
      <c r="Q252" s="93"/>
      <c r="HS252" s="98"/>
      <c r="HT252" s="98"/>
      <c r="HU252" s="98"/>
      <c r="HV252" s="98"/>
      <c r="HW252" s="98"/>
      <c r="HX252" s="98"/>
      <c r="HY252" s="98"/>
      <c r="HZ252" s="98"/>
      <c r="IA252" s="98"/>
      <c r="IB252" s="98"/>
    </row>
    <row r="253" spans="1:236" s="5" customFormat="1">
      <c r="A253" s="44"/>
      <c r="B253" s="45"/>
      <c r="C253" s="44"/>
      <c r="D253" s="44"/>
      <c r="E253" s="44"/>
      <c r="F253" s="44"/>
      <c r="G253" s="46"/>
      <c r="H253" s="47"/>
      <c r="I253" s="47"/>
      <c r="J253" s="46"/>
      <c r="K253" s="47"/>
      <c r="Q253" s="93"/>
      <c r="HS253" s="98"/>
      <c r="HT253" s="98"/>
      <c r="HU253" s="98"/>
      <c r="HV253" s="98"/>
      <c r="HW253" s="98"/>
      <c r="HX253" s="98"/>
      <c r="HY253" s="98"/>
      <c r="HZ253" s="98"/>
      <c r="IA253" s="98"/>
      <c r="IB253" s="98"/>
    </row>
    <row r="254" spans="1:236" s="4" customFormat="1" ht="12.75" customHeight="1" thickBot="1">
      <c r="K254" s="9"/>
    </row>
    <row r="255" spans="1:236" s="9" customFormat="1" ht="24.75" customHeight="1" thickBot="1">
      <c r="A255" s="104"/>
      <c r="B255" s="223" t="s">
        <v>255</v>
      </c>
      <c r="C255" s="234"/>
      <c r="D255" s="234"/>
      <c r="E255" s="234"/>
      <c r="F255" s="234"/>
      <c r="G255" s="235"/>
      <c r="H255" s="235"/>
      <c r="I255" s="235"/>
      <c r="J255" s="236"/>
      <c r="K255" s="169" t="s">
        <v>15</v>
      </c>
      <c r="L255" s="107"/>
      <c r="M255" s="107"/>
      <c r="N255" s="107"/>
      <c r="O255" s="106"/>
      <c r="P255" s="170"/>
    </row>
    <row r="256" spans="1:236" s="4" customFormat="1" ht="27.6">
      <c r="A256" s="171" t="s">
        <v>16</v>
      </c>
      <c r="B256" s="99" t="s">
        <v>2</v>
      </c>
      <c r="C256" s="172" t="s">
        <v>3</v>
      </c>
      <c r="D256" s="172" t="s">
        <v>7</v>
      </c>
      <c r="E256" s="172" t="s">
        <v>8</v>
      </c>
      <c r="F256" s="172" t="s">
        <v>17</v>
      </c>
      <c r="G256" s="100" t="s">
        <v>4</v>
      </c>
      <c r="H256" s="100" t="s">
        <v>18</v>
      </c>
      <c r="I256" s="100" t="s">
        <v>5</v>
      </c>
      <c r="J256" s="105" t="s">
        <v>6</v>
      </c>
      <c r="K256" s="106"/>
      <c r="L256" s="107"/>
      <c r="M256" s="107"/>
      <c r="N256" s="107"/>
      <c r="O256" s="99" t="s">
        <v>7</v>
      </c>
      <c r="P256" s="105" t="s">
        <v>8</v>
      </c>
      <c r="S256" s="36" t="s">
        <v>240</v>
      </c>
    </row>
    <row r="257" spans="1:236" s="5" customFormat="1" ht="27.6">
      <c r="A257" s="173">
        <v>1</v>
      </c>
      <c r="B257" s="174" t="s">
        <v>211</v>
      </c>
      <c r="C257" s="164">
        <v>3</v>
      </c>
      <c r="D257" s="164">
        <v>2</v>
      </c>
      <c r="E257" s="164">
        <v>1</v>
      </c>
      <c r="F257" s="150">
        <v>132</v>
      </c>
      <c r="G257" s="21" t="s">
        <v>9</v>
      </c>
      <c r="H257" s="22">
        <v>960</v>
      </c>
      <c r="I257" s="21" t="s">
        <v>10</v>
      </c>
      <c r="J257" s="20" t="s">
        <v>212</v>
      </c>
      <c r="K257" s="22">
        <v>1</v>
      </c>
      <c r="L257" s="74">
        <v>4</v>
      </c>
      <c r="M257" s="75"/>
      <c r="N257" s="75"/>
      <c r="O257" s="22">
        <f>132*D257</f>
        <v>264</v>
      </c>
      <c r="P257" s="57">
        <f>132*E257</f>
        <v>132</v>
      </c>
      <c r="Q257" s="93"/>
      <c r="S257" s="22" t="s">
        <v>257</v>
      </c>
      <c r="HS257" s="98"/>
      <c r="HT257" s="98"/>
      <c r="HU257" s="98"/>
      <c r="HV257" s="98"/>
      <c r="HW257" s="98"/>
      <c r="HX257" s="98"/>
      <c r="HY257" s="98"/>
      <c r="HZ257" s="98"/>
      <c r="IA257" s="98"/>
      <c r="IB257" s="98"/>
    </row>
    <row r="258" spans="1:236" s="4" customFormat="1" ht="12.75" customHeight="1">
      <c r="A258" s="173">
        <v>2</v>
      </c>
      <c r="B258" s="174" t="s">
        <v>213</v>
      </c>
      <c r="C258" s="164">
        <v>3</v>
      </c>
      <c r="D258" s="164">
        <v>2</v>
      </c>
      <c r="E258" s="164">
        <v>1</v>
      </c>
      <c r="F258" s="150">
        <v>75</v>
      </c>
      <c r="G258" s="21" t="s">
        <v>9</v>
      </c>
      <c r="H258" s="22">
        <v>1440</v>
      </c>
      <c r="I258" s="21" t="s">
        <v>19</v>
      </c>
      <c r="J258" s="20"/>
      <c r="K258" s="22">
        <f>C258*1</f>
        <v>3</v>
      </c>
      <c r="L258" s="75"/>
      <c r="M258" s="75"/>
      <c r="N258" s="75"/>
      <c r="O258" s="22">
        <f t="shared" ref="O258:O266" si="68">D258*F258</f>
        <v>150</v>
      </c>
      <c r="P258" s="57">
        <f t="shared" ref="P258:P266" si="69">F258*E258</f>
        <v>75</v>
      </c>
      <c r="S258" s="22" t="s">
        <v>257</v>
      </c>
    </row>
    <row r="259" spans="1:236" s="9" customFormat="1" ht="24.75" customHeight="1">
      <c r="A259" s="173">
        <v>3</v>
      </c>
      <c r="B259" s="174" t="s">
        <v>214</v>
      </c>
      <c r="C259" s="164">
        <v>2</v>
      </c>
      <c r="D259" s="164">
        <v>1</v>
      </c>
      <c r="E259" s="164">
        <v>1</v>
      </c>
      <c r="F259" s="150">
        <v>30</v>
      </c>
      <c r="G259" s="21" t="s">
        <v>9</v>
      </c>
      <c r="H259" s="22">
        <v>960</v>
      </c>
      <c r="I259" s="21" t="s">
        <v>10</v>
      </c>
      <c r="J259" s="20" t="s">
        <v>212</v>
      </c>
      <c r="K259" s="22">
        <v>1</v>
      </c>
      <c r="L259" s="74">
        <v>4</v>
      </c>
      <c r="M259" s="75"/>
      <c r="N259" s="75"/>
      <c r="O259" s="22">
        <f t="shared" si="68"/>
        <v>30</v>
      </c>
      <c r="P259" s="57">
        <f t="shared" si="69"/>
        <v>30</v>
      </c>
      <c r="S259" s="22" t="s">
        <v>257</v>
      </c>
    </row>
    <row r="260" spans="1:236" s="4" customFormat="1" ht="91.95" customHeight="1">
      <c r="A260" s="173">
        <v>4</v>
      </c>
      <c r="B260" s="23" t="s">
        <v>215</v>
      </c>
      <c r="C260" s="164">
        <v>1</v>
      </c>
      <c r="D260" s="164">
        <v>1</v>
      </c>
      <c r="E260" s="164">
        <v>0</v>
      </c>
      <c r="F260" s="150">
        <v>7.5</v>
      </c>
      <c r="G260" s="21" t="s">
        <v>9</v>
      </c>
      <c r="H260" s="22">
        <v>1440</v>
      </c>
      <c r="I260" s="21" t="s">
        <v>10</v>
      </c>
      <c r="J260" s="20"/>
      <c r="K260" s="22">
        <f>C260*1</f>
        <v>1</v>
      </c>
      <c r="L260" s="58"/>
      <c r="M260" s="58"/>
      <c r="N260" s="58"/>
      <c r="O260" s="22">
        <f t="shared" si="68"/>
        <v>7.5</v>
      </c>
      <c r="P260" s="57">
        <f t="shared" si="69"/>
        <v>0</v>
      </c>
      <c r="S260" s="22" t="s">
        <v>257</v>
      </c>
    </row>
    <row r="261" spans="1:236" s="4" customFormat="1" ht="91.95" customHeight="1">
      <c r="A261" s="173"/>
      <c r="B261" s="216" t="s">
        <v>262</v>
      </c>
      <c r="C261" s="164">
        <v>1</v>
      </c>
      <c r="D261" s="164">
        <v>1</v>
      </c>
      <c r="E261" s="164">
        <v>0</v>
      </c>
      <c r="F261" s="150">
        <v>1.5</v>
      </c>
      <c r="G261" s="21" t="s">
        <v>9</v>
      </c>
      <c r="H261" s="22">
        <v>1440</v>
      </c>
      <c r="I261" s="21" t="s">
        <v>10</v>
      </c>
      <c r="J261" s="20"/>
      <c r="K261" s="22"/>
      <c r="L261" s="58"/>
      <c r="M261" s="58"/>
      <c r="N261" s="58"/>
      <c r="O261" s="22"/>
      <c r="P261" s="57"/>
      <c r="S261" s="22"/>
    </row>
    <row r="262" spans="1:236" s="4" customFormat="1" ht="91.95" customHeight="1">
      <c r="A262" s="173"/>
      <c r="B262" s="216" t="s">
        <v>264</v>
      </c>
      <c r="C262" s="164">
        <v>1</v>
      </c>
      <c r="D262" s="164">
        <v>1</v>
      </c>
      <c r="E262" s="164">
        <v>0</v>
      </c>
      <c r="F262" s="150">
        <v>45</v>
      </c>
      <c r="G262" s="21" t="s">
        <v>9</v>
      </c>
      <c r="H262" s="22">
        <v>1440</v>
      </c>
      <c r="I262" s="21" t="s">
        <v>19</v>
      </c>
      <c r="J262" s="20"/>
      <c r="K262" s="22"/>
      <c r="L262" s="58"/>
      <c r="M262" s="58"/>
      <c r="N262" s="58"/>
      <c r="O262" s="22">
        <v>45</v>
      </c>
      <c r="P262" s="57"/>
      <c r="S262" s="22"/>
    </row>
    <row r="263" spans="1:236">
      <c r="A263" s="173">
        <v>5</v>
      </c>
      <c r="B263" s="175" t="s">
        <v>13</v>
      </c>
      <c r="C263" s="164">
        <v>2</v>
      </c>
      <c r="D263" s="164"/>
      <c r="E263" s="164"/>
      <c r="F263" s="164"/>
      <c r="G263" s="21"/>
      <c r="H263" s="22"/>
      <c r="I263" s="22" t="s">
        <v>10</v>
      </c>
      <c r="J263" s="20" t="s">
        <v>14</v>
      </c>
      <c r="K263" s="22"/>
      <c r="L263" s="22"/>
      <c r="M263" s="22"/>
      <c r="N263" s="22"/>
      <c r="O263" s="22">
        <f t="shared" si="68"/>
        <v>0</v>
      </c>
      <c r="P263" s="57">
        <f t="shared" si="69"/>
        <v>0</v>
      </c>
      <c r="S263" s="74"/>
    </row>
    <row r="264" spans="1:236">
      <c r="A264" s="173">
        <v>6</v>
      </c>
      <c r="B264" s="174" t="s">
        <v>227</v>
      </c>
      <c r="C264" s="164">
        <v>1</v>
      </c>
      <c r="D264" s="164"/>
      <c r="E264" s="164"/>
      <c r="F264" s="150">
        <v>132</v>
      </c>
      <c r="G264" s="21"/>
      <c r="H264" s="22"/>
      <c r="I264" s="21" t="s">
        <v>10</v>
      </c>
      <c r="J264" s="20"/>
      <c r="K264" s="22"/>
      <c r="L264" s="58"/>
      <c r="M264" s="58"/>
      <c r="N264" s="58"/>
      <c r="O264" s="22">
        <f t="shared" si="68"/>
        <v>0</v>
      </c>
      <c r="P264" s="57">
        <f t="shared" si="69"/>
        <v>0</v>
      </c>
      <c r="S264" s="74"/>
    </row>
    <row r="265" spans="1:236">
      <c r="A265" s="173">
        <v>7</v>
      </c>
      <c r="B265" s="174" t="s">
        <v>228</v>
      </c>
      <c r="C265" s="164">
        <v>1</v>
      </c>
      <c r="D265" s="164"/>
      <c r="E265" s="164"/>
      <c r="F265" s="150">
        <v>75</v>
      </c>
      <c r="G265" s="21"/>
      <c r="H265" s="22"/>
      <c r="I265" s="21" t="s">
        <v>19</v>
      </c>
      <c r="J265" s="20"/>
      <c r="K265" s="22"/>
      <c r="L265" s="58"/>
      <c r="M265" s="58"/>
      <c r="N265" s="58"/>
      <c r="O265" s="22">
        <f t="shared" si="68"/>
        <v>0</v>
      </c>
      <c r="P265" s="57">
        <f t="shared" si="69"/>
        <v>0</v>
      </c>
      <c r="S265" s="74"/>
    </row>
    <row r="266" spans="1:236">
      <c r="A266" s="173">
        <v>8</v>
      </c>
      <c r="B266" s="174" t="s">
        <v>20</v>
      </c>
      <c r="C266" s="164">
        <v>2</v>
      </c>
      <c r="D266" s="164"/>
      <c r="E266" s="164"/>
      <c r="F266" s="150"/>
      <c r="G266" s="21"/>
      <c r="H266" s="22"/>
      <c r="I266" s="21"/>
      <c r="J266" s="20"/>
      <c r="K266" s="22"/>
      <c r="L266" s="58"/>
      <c r="M266" s="58"/>
      <c r="N266" s="58"/>
      <c r="O266" s="22">
        <f t="shared" si="68"/>
        <v>0</v>
      </c>
      <c r="P266" s="57">
        <f t="shared" si="69"/>
        <v>0</v>
      </c>
      <c r="S266" s="74"/>
    </row>
    <row r="267" spans="1:236" ht="28.2" thickBot="1">
      <c r="A267" s="176">
        <v>9</v>
      </c>
      <c r="B267" s="177" t="s">
        <v>0</v>
      </c>
      <c r="C267" s="178"/>
      <c r="D267" s="178"/>
      <c r="E267" s="178"/>
      <c r="F267" s="179"/>
      <c r="G267" s="127" t="s">
        <v>11</v>
      </c>
      <c r="H267" s="129" t="s">
        <v>11</v>
      </c>
      <c r="I267" s="180" t="s">
        <v>216</v>
      </c>
      <c r="J267" s="128"/>
      <c r="K267" s="129"/>
      <c r="L267" s="139"/>
      <c r="M267" s="139"/>
      <c r="N267" s="139"/>
      <c r="O267" s="129">
        <f t="shared" ref="O267" si="70">SUM(O257:O266)</f>
        <v>496.5</v>
      </c>
      <c r="P267" s="181">
        <f>SUM(P257:P266)</f>
        <v>237</v>
      </c>
      <c r="S267" s="74"/>
    </row>
    <row r="268" spans="1:236" ht="14.4" thickBot="1">
      <c r="A268" s="215"/>
      <c r="B268" s="183" t="s">
        <v>217</v>
      </c>
      <c r="C268" s="237" t="s">
        <v>239</v>
      </c>
      <c r="D268" s="237"/>
      <c r="E268" s="237"/>
      <c r="F268" s="237"/>
      <c r="G268" s="238"/>
      <c r="H268" s="182"/>
      <c r="K268" s="165"/>
      <c r="L268" s="165"/>
      <c r="M268" s="165"/>
      <c r="N268" s="165"/>
      <c r="O268" s="166"/>
      <c r="P268" s="167"/>
    </row>
    <row r="269" spans="1:236" ht="14.4" thickBot="1">
      <c r="A269" s="44"/>
      <c r="B269" s="45"/>
      <c r="C269" s="168"/>
      <c r="D269" s="168"/>
      <c r="E269" s="168"/>
      <c r="F269" s="168"/>
      <c r="G269" s="46"/>
      <c r="H269" s="47"/>
      <c r="I269" s="47"/>
      <c r="J269" s="46"/>
      <c r="K269" s="47"/>
      <c r="L269" s="5"/>
      <c r="M269" s="5"/>
      <c r="N269" s="5"/>
      <c r="O269" s="47"/>
      <c r="P269" s="47"/>
    </row>
    <row r="270" spans="1:236" ht="14.4" thickBot="1">
      <c r="A270" s="116"/>
      <c r="B270" s="218" t="s">
        <v>256</v>
      </c>
      <c r="C270" s="242"/>
      <c r="D270" s="242"/>
      <c r="E270" s="242"/>
      <c r="F270" s="242"/>
      <c r="G270" s="218"/>
      <c r="H270" s="218"/>
      <c r="I270" s="218"/>
      <c r="J270" s="218"/>
      <c r="K270" s="218"/>
      <c r="L270" s="218"/>
      <c r="M270" s="218"/>
      <c r="N270" s="218"/>
      <c r="O270" s="243"/>
      <c r="P270" s="244"/>
    </row>
    <row r="271" spans="1:236" ht="28.2" thickBot="1">
      <c r="A271" s="99" t="s">
        <v>16</v>
      </c>
      <c r="B271" s="49" t="s">
        <v>2</v>
      </c>
      <c r="C271" s="184" t="s">
        <v>3</v>
      </c>
      <c r="D271" s="184" t="s">
        <v>7</v>
      </c>
      <c r="E271" s="184" t="s">
        <v>8</v>
      </c>
      <c r="F271" s="184" t="s">
        <v>17</v>
      </c>
      <c r="G271" s="49" t="s">
        <v>4</v>
      </c>
      <c r="H271" s="49" t="s">
        <v>18</v>
      </c>
      <c r="I271" s="49" t="s">
        <v>5</v>
      </c>
      <c r="J271" s="80" t="s">
        <v>6</v>
      </c>
      <c r="K271" s="81"/>
      <c r="L271" s="8"/>
      <c r="M271" s="8"/>
      <c r="N271" s="8"/>
      <c r="O271" s="49" t="s">
        <v>7</v>
      </c>
      <c r="P271" s="80" t="s">
        <v>8</v>
      </c>
      <c r="S271" s="36" t="s">
        <v>240</v>
      </c>
    </row>
    <row r="272" spans="1:236" ht="27.6">
      <c r="A272" s="15">
        <v>1</v>
      </c>
      <c r="B272" s="101" t="s">
        <v>218</v>
      </c>
      <c r="C272" s="163">
        <v>3</v>
      </c>
      <c r="D272" s="163">
        <v>3</v>
      </c>
      <c r="E272" s="163">
        <v>0</v>
      </c>
      <c r="F272" s="149">
        <v>45</v>
      </c>
      <c r="G272" s="17" t="s">
        <v>9</v>
      </c>
      <c r="H272" s="18">
        <v>960</v>
      </c>
      <c r="I272" s="17" t="s">
        <v>19</v>
      </c>
      <c r="J272" s="16"/>
      <c r="K272" s="18">
        <f t="shared" ref="K272" si="71">C272*1</f>
        <v>3</v>
      </c>
      <c r="L272" s="108">
        <v>5</v>
      </c>
      <c r="M272" s="108"/>
      <c r="N272" s="108"/>
      <c r="O272" s="22">
        <f t="shared" ref="O272:O281" si="72">D272*F272</f>
        <v>135</v>
      </c>
      <c r="P272" s="57">
        <f t="shared" ref="P272:P281" si="73">F272*E272</f>
        <v>0</v>
      </c>
      <c r="S272" s="22" t="s">
        <v>257</v>
      </c>
    </row>
    <row r="273" spans="1:19" ht="27.6">
      <c r="A273" s="50">
        <v>2</v>
      </c>
      <c r="B273" s="23" t="s">
        <v>219</v>
      </c>
      <c r="C273" s="164">
        <v>1</v>
      </c>
      <c r="D273" s="164">
        <v>1</v>
      </c>
      <c r="E273" s="164">
        <v>0</v>
      </c>
      <c r="F273" s="150">
        <v>110</v>
      </c>
      <c r="G273" s="21" t="s">
        <v>9</v>
      </c>
      <c r="H273" s="22">
        <v>960</v>
      </c>
      <c r="I273" s="21" t="s">
        <v>19</v>
      </c>
      <c r="J273" s="20"/>
      <c r="K273" s="22">
        <f>C273*1</f>
        <v>1</v>
      </c>
      <c r="L273" s="75"/>
      <c r="M273" s="75"/>
      <c r="N273" s="75"/>
      <c r="O273" s="22">
        <f t="shared" si="72"/>
        <v>110</v>
      </c>
      <c r="P273" s="57">
        <f t="shared" si="73"/>
        <v>0</v>
      </c>
      <c r="S273" s="22" t="s">
        <v>257</v>
      </c>
    </row>
    <row r="274" spans="1:19" ht="27.6">
      <c r="A274" s="50">
        <v>3</v>
      </c>
      <c r="B274" s="23" t="s">
        <v>220</v>
      </c>
      <c r="C274" s="164">
        <v>1</v>
      </c>
      <c r="D274" s="164">
        <v>1</v>
      </c>
      <c r="E274" s="164">
        <v>0</v>
      </c>
      <c r="F274" s="150">
        <v>7.5</v>
      </c>
      <c r="G274" s="21" t="s">
        <v>9</v>
      </c>
      <c r="H274" s="22">
        <v>1440</v>
      </c>
      <c r="I274" s="21" t="s">
        <v>10</v>
      </c>
      <c r="J274" s="20"/>
      <c r="K274" s="22">
        <f>C274*1</f>
        <v>1</v>
      </c>
      <c r="L274" s="75"/>
      <c r="M274" s="75"/>
      <c r="N274" s="75"/>
      <c r="O274" s="22">
        <f t="shared" si="72"/>
        <v>7.5</v>
      </c>
      <c r="P274" s="57">
        <f t="shared" si="73"/>
        <v>0</v>
      </c>
      <c r="S274" s="22" t="s">
        <v>257</v>
      </c>
    </row>
    <row r="275" spans="1:19" ht="27.6">
      <c r="A275" s="50">
        <v>4</v>
      </c>
      <c r="B275" s="23" t="s">
        <v>221</v>
      </c>
      <c r="C275" s="164">
        <v>2</v>
      </c>
      <c r="D275" s="164">
        <v>2</v>
      </c>
      <c r="E275" s="164">
        <v>0</v>
      </c>
      <c r="F275" s="150">
        <v>22</v>
      </c>
      <c r="G275" s="21" t="s">
        <v>9</v>
      </c>
      <c r="H275" s="22">
        <v>1440</v>
      </c>
      <c r="I275" s="21" t="s">
        <v>222</v>
      </c>
      <c r="J275" s="20"/>
      <c r="K275" s="22"/>
      <c r="L275" s="75"/>
      <c r="M275" s="75"/>
      <c r="N275" s="75"/>
      <c r="O275" s="22">
        <f t="shared" si="72"/>
        <v>44</v>
      </c>
      <c r="P275" s="57">
        <f t="shared" si="73"/>
        <v>0</v>
      </c>
      <c r="S275" s="22" t="s">
        <v>257</v>
      </c>
    </row>
    <row r="276" spans="1:19" ht="27.6">
      <c r="A276" s="50"/>
      <c r="B276" s="23" t="s">
        <v>263</v>
      </c>
      <c r="C276" s="164">
        <v>1</v>
      </c>
      <c r="D276" s="164">
        <v>1</v>
      </c>
      <c r="E276" s="164">
        <v>0</v>
      </c>
      <c r="F276" s="150">
        <v>30</v>
      </c>
      <c r="G276" s="21" t="s">
        <v>9</v>
      </c>
      <c r="H276" s="22">
        <v>1440</v>
      </c>
      <c r="I276" s="21" t="s">
        <v>10</v>
      </c>
      <c r="J276" s="20"/>
      <c r="K276" s="22"/>
      <c r="L276" s="75"/>
      <c r="M276" s="75"/>
      <c r="N276" s="75"/>
      <c r="O276" s="22">
        <f t="shared" si="72"/>
        <v>30</v>
      </c>
      <c r="P276" s="57">
        <f t="shared" si="73"/>
        <v>0</v>
      </c>
      <c r="S276" s="22"/>
    </row>
    <row r="277" spans="1:19" ht="28.2" thickBot="1">
      <c r="A277" s="50"/>
      <c r="B277" s="23" t="s">
        <v>142</v>
      </c>
      <c r="C277" s="164">
        <v>2</v>
      </c>
      <c r="D277" s="164">
        <v>1</v>
      </c>
      <c r="E277" s="164">
        <v>1</v>
      </c>
      <c r="F277" s="150">
        <v>45</v>
      </c>
      <c r="G277" s="21" t="s">
        <v>9</v>
      </c>
      <c r="H277" s="22">
        <v>960</v>
      </c>
      <c r="I277" s="21" t="s">
        <v>19</v>
      </c>
      <c r="J277" s="20"/>
      <c r="K277" s="22"/>
      <c r="L277" s="75"/>
      <c r="M277" s="75"/>
      <c r="N277" s="75"/>
      <c r="O277" s="22">
        <f t="shared" si="72"/>
        <v>45</v>
      </c>
      <c r="P277" s="57">
        <f t="shared" si="73"/>
        <v>45</v>
      </c>
      <c r="S277" s="22"/>
    </row>
    <row r="278" spans="1:19" ht="14.4" thickBot="1">
      <c r="A278" s="50">
        <v>5</v>
      </c>
      <c r="B278" s="23" t="s">
        <v>225</v>
      </c>
      <c r="C278" s="164">
        <v>1</v>
      </c>
      <c r="D278" s="164"/>
      <c r="E278" s="164"/>
      <c r="F278" s="150">
        <v>45</v>
      </c>
      <c r="G278" s="21"/>
      <c r="H278" s="22"/>
      <c r="I278" s="17" t="s">
        <v>19</v>
      </c>
      <c r="J278" s="20"/>
      <c r="K278" s="22"/>
      <c r="L278" s="58"/>
      <c r="M278" s="58"/>
      <c r="N278" s="58"/>
      <c r="O278" s="22">
        <f t="shared" si="72"/>
        <v>0</v>
      </c>
      <c r="P278" s="57">
        <f t="shared" si="73"/>
        <v>0</v>
      </c>
      <c r="S278" s="74"/>
    </row>
    <row r="279" spans="1:19">
      <c r="A279" s="50">
        <v>6</v>
      </c>
      <c r="B279" s="23" t="s">
        <v>226</v>
      </c>
      <c r="C279" s="164">
        <v>1</v>
      </c>
      <c r="D279" s="164"/>
      <c r="E279" s="164"/>
      <c r="F279" s="150">
        <v>110</v>
      </c>
      <c r="G279" s="21"/>
      <c r="H279" s="22"/>
      <c r="I279" s="17" t="s">
        <v>19</v>
      </c>
      <c r="J279" s="20"/>
      <c r="K279" s="22"/>
      <c r="L279" s="58"/>
      <c r="M279" s="58"/>
      <c r="N279" s="58"/>
      <c r="O279" s="22">
        <f t="shared" si="72"/>
        <v>0</v>
      </c>
      <c r="P279" s="57">
        <f t="shared" si="73"/>
        <v>0</v>
      </c>
      <c r="S279" s="74"/>
    </row>
    <row r="280" spans="1:19">
      <c r="A280" s="50">
        <v>7</v>
      </c>
      <c r="B280" s="23" t="s">
        <v>21</v>
      </c>
      <c r="C280" s="164">
        <v>1</v>
      </c>
      <c r="D280" s="164"/>
      <c r="E280" s="164"/>
      <c r="F280" s="150"/>
      <c r="G280" s="21"/>
      <c r="H280" s="22"/>
      <c r="I280" s="21"/>
      <c r="J280" s="20"/>
      <c r="K280" s="22"/>
      <c r="L280" s="58"/>
      <c r="M280" s="58"/>
      <c r="N280" s="58"/>
      <c r="O280" s="22">
        <f t="shared" si="72"/>
        <v>0</v>
      </c>
      <c r="P280" s="57">
        <f t="shared" si="73"/>
        <v>0</v>
      </c>
      <c r="S280" s="74"/>
    </row>
    <row r="281" spans="1:19">
      <c r="A281" s="50">
        <v>8</v>
      </c>
      <c r="B281" s="23" t="s">
        <v>20</v>
      </c>
      <c r="C281" s="164">
        <v>2</v>
      </c>
      <c r="D281" s="164"/>
      <c r="E281" s="164"/>
      <c r="F281" s="150"/>
      <c r="G281" s="21"/>
      <c r="H281" s="22"/>
      <c r="I281" s="21"/>
      <c r="J281" s="20"/>
      <c r="K281" s="22"/>
      <c r="L281" s="58"/>
      <c r="M281" s="58"/>
      <c r="N281" s="58"/>
      <c r="O281" s="22">
        <f t="shared" si="72"/>
        <v>0</v>
      </c>
      <c r="P281" s="57">
        <f t="shared" si="73"/>
        <v>0</v>
      </c>
      <c r="S281" s="74"/>
    </row>
    <row r="282" spans="1:19">
      <c r="A282" s="50">
        <v>9</v>
      </c>
      <c r="B282" s="20" t="s">
        <v>13</v>
      </c>
      <c r="C282" s="164">
        <v>1</v>
      </c>
      <c r="D282" s="164"/>
      <c r="E282" s="164"/>
      <c r="F282" s="164"/>
      <c r="G282" s="22"/>
      <c r="H282" s="22" t="s">
        <v>10</v>
      </c>
      <c r="I282" s="21" t="s">
        <v>14</v>
      </c>
      <c r="J282" s="22"/>
      <c r="K282" s="22"/>
      <c r="L282" s="22"/>
      <c r="M282" s="22"/>
      <c r="N282" s="22"/>
      <c r="O282" s="22">
        <f>F282*C282</f>
        <v>0</v>
      </c>
      <c r="P282" s="57">
        <f>F282*D282</f>
        <v>0</v>
      </c>
      <c r="S282" s="74"/>
    </row>
    <row r="283" spans="1:19" ht="28.2" thickBot="1">
      <c r="A283" s="103">
        <v>10</v>
      </c>
      <c r="B283" s="185" t="s">
        <v>0</v>
      </c>
      <c r="C283" s="186"/>
      <c r="D283" s="186"/>
      <c r="E283" s="186"/>
      <c r="F283" s="187"/>
      <c r="G283" s="14" t="s">
        <v>11</v>
      </c>
      <c r="H283" s="54" t="s">
        <v>11</v>
      </c>
      <c r="I283" s="188" t="s">
        <v>265</v>
      </c>
      <c r="J283" s="67"/>
      <c r="K283" s="39"/>
      <c r="L283" s="68"/>
      <c r="M283" s="68"/>
      <c r="N283" s="68"/>
      <c r="O283" s="39">
        <f>SUM(O272:O281)</f>
        <v>371.5</v>
      </c>
      <c r="P283" s="189">
        <f>SUM(P272:P282)</f>
        <v>45</v>
      </c>
      <c r="S283" s="74"/>
    </row>
    <row r="284" spans="1:19" ht="14.4" customHeight="1" thickBot="1">
      <c r="A284" s="215"/>
      <c r="B284" s="196" t="s">
        <v>223</v>
      </c>
      <c r="C284" s="239" t="s">
        <v>239</v>
      </c>
      <c r="D284" s="240"/>
      <c r="E284" s="240"/>
      <c r="F284" s="240"/>
      <c r="G284" s="241"/>
      <c r="H284" s="83"/>
      <c r="I284" s="195"/>
    </row>
    <row r="286" spans="1:19" ht="14.4" thickBot="1"/>
    <row r="287" spans="1:19">
      <c r="A287" s="156"/>
      <c r="B287" s="232" t="s">
        <v>243</v>
      </c>
      <c r="C287" s="232"/>
      <c r="D287" s="232"/>
      <c r="E287" s="232"/>
      <c r="F287" s="232"/>
      <c r="G287" s="232"/>
      <c r="H287" s="232"/>
      <c r="I287" s="159"/>
      <c r="J287" s="160"/>
    </row>
    <row r="288" spans="1:19" ht="27.6">
      <c r="A288" s="34" t="s">
        <v>16</v>
      </c>
      <c r="B288" s="157" t="s">
        <v>176</v>
      </c>
      <c r="C288" s="158" t="s">
        <v>17</v>
      </c>
      <c r="D288" s="158"/>
      <c r="E288" s="158"/>
      <c r="F288" s="158" t="s">
        <v>206</v>
      </c>
      <c r="G288" s="157" t="s">
        <v>207</v>
      </c>
      <c r="H288" s="158" t="s">
        <v>18</v>
      </c>
      <c r="I288" s="158" t="s">
        <v>178</v>
      </c>
      <c r="J288" s="161" t="s">
        <v>180</v>
      </c>
    </row>
    <row r="289" spans="1:10" ht="28.2" thickBot="1">
      <c r="A289" s="51">
        <v>1</v>
      </c>
      <c r="B289" s="52" t="s">
        <v>208</v>
      </c>
      <c r="C289" s="79" t="s">
        <v>23</v>
      </c>
      <c r="D289" s="79"/>
      <c r="E289" s="79"/>
      <c r="F289" s="79" t="s">
        <v>23</v>
      </c>
      <c r="G289" s="79" t="s">
        <v>23</v>
      </c>
      <c r="H289" s="79" t="s">
        <v>23</v>
      </c>
      <c r="I289" s="79">
        <v>250</v>
      </c>
      <c r="J289" s="162" t="s">
        <v>23</v>
      </c>
    </row>
    <row r="290" spans="1:10" ht="14.4" thickBot="1">
      <c r="A290" s="44"/>
      <c r="B290" s="45"/>
      <c r="C290" s="44"/>
      <c r="D290" s="44"/>
      <c r="E290" s="44"/>
      <c r="F290" s="44"/>
      <c r="G290" s="46"/>
      <c r="H290" s="47"/>
      <c r="I290" s="47"/>
      <c r="J290" s="46"/>
    </row>
    <row r="291" spans="1:10">
      <c r="A291" s="114"/>
      <c r="B291" s="233" t="s">
        <v>244</v>
      </c>
      <c r="C291" s="233"/>
      <c r="D291" s="233"/>
      <c r="E291" s="233"/>
      <c r="F291" s="233"/>
      <c r="G291" s="233"/>
      <c r="H291" s="233"/>
      <c r="I291" s="117"/>
      <c r="J291" s="118"/>
    </row>
    <row r="292" spans="1:10" ht="27.6">
      <c r="A292" s="34" t="s">
        <v>16</v>
      </c>
      <c r="B292" s="157" t="s">
        <v>176</v>
      </c>
      <c r="C292" s="158" t="s">
        <v>17</v>
      </c>
      <c r="D292" s="158"/>
      <c r="E292" s="158"/>
      <c r="F292" s="158" t="s">
        <v>206</v>
      </c>
      <c r="G292" s="157" t="s">
        <v>207</v>
      </c>
      <c r="H292" s="158" t="s">
        <v>18</v>
      </c>
      <c r="I292" s="158" t="s">
        <v>178</v>
      </c>
      <c r="J292" s="161" t="s">
        <v>180</v>
      </c>
    </row>
    <row r="293" spans="1:10" ht="69.599999999999994" thickBot="1">
      <c r="A293" s="51">
        <v>1</v>
      </c>
      <c r="B293" s="52" t="s">
        <v>209</v>
      </c>
      <c r="C293" s="79" t="s">
        <v>23</v>
      </c>
      <c r="D293" s="79"/>
      <c r="E293" s="79"/>
      <c r="F293" s="79" t="s">
        <v>23</v>
      </c>
      <c r="G293" s="79" t="s">
        <v>23</v>
      </c>
      <c r="H293" s="79" t="s">
        <v>23</v>
      </c>
      <c r="I293" s="79">
        <v>12</v>
      </c>
      <c r="J293" s="162" t="s">
        <v>23</v>
      </c>
    </row>
    <row r="296" spans="1:10" ht="27.6">
      <c r="B296" s="245" t="s">
        <v>267</v>
      </c>
    </row>
  </sheetData>
  <mergeCells count="28">
    <mergeCell ref="B287:H287"/>
    <mergeCell ref="B291:H291"/>
    <mergeCell ref="B228:P228"/>
    <mergeCell ref="B243:P243"/>
    <mergeCell ref="B255:J255"/>
    <mergeCell ref="C268:G268"/>
    <mergeCell ref="C284:G284"/>
    <mergeCell ref="B270:P270"/>
    <mergeCell ref="A1:P1"/>
    <mergeCell ref="B2:P2"/>
    <mergeCell ref="A3:P3"/>
    <mergeCell ref="D17:I17"/>
    <mergeCell ref="A41:P41"/>
    <mergeCell ref="A19:P19"/>
    <mergeCell ref="D39:I39"/>
    <mergeCell ref="B219:P219"/>
    <mergeCell ref="B196:P196"/>
    <mergeCell ref="B213:P213"/>
    <mergeCell ref="D212:G212"/>
    <mergeCell ref="D89:I89"/>
    <mergeCell ref="D119:I119"/>
    <mergeCell ref="D143:I143"/>
    <mergeCell ref="D166:I166"/>
    <mergeCell ref="D194:I194"/>
    <mergeCell ref="B121:P121"/>
    <mergeCell ref="B91:P91"/>
    <mergeCell ref="B145:P145"/>
    <mergeCell ref="B167:P167"/>
  </mergeCells>
  <pageMargins left="0.235416666666667" right="0.118055555555556" top="0.51041666666666696" bottom="0.51041666666666696" header="0.297916666666667" footer="0.297916666666667"/>
  <pageSetup paperSize="9" scale="50" orientation="landscape" r:id="rId1"/>
  <headerFooter alignWithMargins="0"/>
  <rowBreaks count="9" manualBreakCount="9">
    <brk id="18" max="22" man="1"/>
    <brk id="59" max="22" man="1"/>
    <brk id="90" max="22" man="1"/>
    <brk id="166" max="22" man="1"/>
    <brk id="195" max="22" man="1"/>
    <brk id="218" max="22" man="1"/>
    <brk id="227" max="22" man="1"/>
    <brk id="251" max="22" man="1"/>
    <brk id="262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SUGAR MCC'S-1</vt:lpstr>
      <vt:lpstr>'SUGAR MCC''S-1'!Print_Area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Ashok Baraskar</dc:creator>
  <cp:lastModifiedBy>xyz</cp:lastModifiedBy>
  <dcterms:created xsi:type="dcterms:W3CDTF">2019-08-07T15:54:10Z</dcterms:created>
  <dcterms:modified xsi:type="dcterms:W3CDTF">2020-07-07T05:26:57Z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1033-9.1.0.4550</vt:lpwstr>
  </property>
</Properties>
</file>